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FAAC\"/>
    </mc:Choice>
  </mc:AlternateContent>
  <xr:revisionPtr revIDLastSave="0" documentId="8_{9D55AD65-5CD2-4DF1-B9E6-B41F09E4C731}" xr6:coauthVersionLast="43" xr6:coauthVersionMax="43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3" i="2" l="1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I307" i="2"/>
  <c r="I306" i="2"/>
  <c r="I305" i="2"/>
  <c r="I304" i="2"/>
  <c r="I303" i="2"/>
  <c r="I302" i="2"/>
  <c r="I301" i="2"/>
  <c r="I300" i="2"/>
  <c r="I299" i="2"/>
  <c r="I298" i="2"/>
  <c r="I297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H155" i="2"/>
  <c r="G155" i="2"/>
  <c r="E155" i="2"/>
  <c r="I155" i="2" l="1"/>
  <c r="O27" i="2"/>
  <c r="R27" i="2"/>
  <c r="Q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S289" i="2"/>
  <c r="R289" i="2"/>
  <c r="Q289" i="2"/>
  <c r="P289" i="2"/>
  <c r="O289" i="2"/>
  <c r="S255" i="2"/>
  <c r="R255" i="2"/>
  <c r="Q255" i="2"/>
  <c r="P255" i="2"/>
  <c r="O255" i="2"/>
  <c r="S224" i="2"/>
  <c r="R224" i="2"/>
  <c r="Q224" i="2"/>
  <c r="P224" i="2"/>
  <c r="O224" i="2"/>
  <c r="S205" i="2"/>
  <c r="R205" i="2"/>
  <c r="Q205" i="2"/>
  <c r="P205" i="2"/>
  <c r="O205" i="2"/>
  <c r="R184" i="2"/>
  <c r="Q184" i="2"/>
  <c r="P184" i="2"/>
  <c r="O184" i="2"/>
  <c r="S158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S106" i="2"/>
  <c r="R106" i="2"/>
  <c r="Q106" i="2"/>
  <c r="P106" i="2"/>
  <c r="O106" i="2"/>
  <c r="R84" i="2"/>
  <c r="Q84" i="2"/>
  <c r="P84" i="2"/>
  <c r="O84" i="2"/>
  <c r="R62" i="2"/>
  <c r="Q62" i="2"/>
  <c r="P62" i="2"/>
  <c r="O62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I308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I242" i="2"/>
  <c r="H242" i="2"/>
  <c r="G242" i="2"/>
  <c r="F242" i="2"/>
  <c r="E242" i="2"/>
  <c r="H228" i="2"/>
  <c r="G228" i="2"/>
  <c r="F228" i="2"/>
  <c r="E228" i="2"/>
  <c r="I202" i="2"/>
  <c r="H202" i="2"/>
  <c r="G202" i="2"/>
  <c r="F202" i="2"/>
  <c r="E202" i="2"/>
  <c r="H183" i="2"/>
  <c r="G183" i="2"/>
  <c r="F183" i="2"/>
  <c r="E183" i="2"/>
  <c r="F155" i="2"/>
  <c r="H131" i="2"/>
  <c r="G131" i="2"/>
  <c r="F131" i="2"/>
  <c r="E131" i="2"/>
  <c r="H122" i="2"/>
  <c r="G122" i="2"/>
  <c r="F122" i="2"/>
  <c r="E122" i="2"/>
  <c r="H101" i="2"/>
  <c r="G101" i="2"/>
  <c r="F101" i="2"/>
  <c r="E101" i="2"/>
  <c r="H79" i="2"/>
  <c r="G79" i="2"/>
  <c r="F79" i="2"/>
  <c r="E79" i="2"/>
  <c r="H47" i="2"/>
  <c r="G47" i="2"/>
  <c r="F47" i="2"/>
  <c r="E47" i="2"/>
  <c r="H25" i="2"/>
  <c r="G25" i="2"/>
  <c r="F25" i="2"/>
  <c r="E25" i="2"/>
  <c r="S411" i="2"/>
  <c r="S410" i="2"/>
  <c r="S409" i="2"/>
  <c r="S408" i="2"/>
  <c r="S407" i="2"/>
  <c r="S406" i="2"/>
  <c r="S412" i="2" s="1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84" i="2" s="1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4" i="2" s="1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23" i="2" s="1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28" i="2" s="1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47" i="2" s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9" i="2" l="1"/>
  <c r="I101" i="2"/>
  <c r="I122" i="2"/>
  <c r="I131" i="2"/>
  <c r="I183" i="2"/>
  <c r="I261" i="2"/>
  <c r="I336" i="2"/>
  <c r="S62" i="2"/>
  <c r="S307" i="2"/>
  <c r="S372" i="2"/>
  <c r="S390" i="2"/>
  <c r="I388" i="2"/>
  <c r="S331" i="2"/>
  <c r="S405" i="2"/>
  <c r="S27" i="2"/>
  <c r="I25" i="2"/>
  <c r="I278" i="2"/>
  <c r="I296" i="2"/>
  <c r="I364" i="2"/>
  <c r="S84" i="2"/>
  <c r="S355" i="2"/>
  <c r="H7" i="14"/>
  <c r="E39" i="14"/>
  <c r="E36" i="14"/>
  <c r="E35" i="14"/>
  <c r="E34" i="14"/>
  <c r="E33" i="14"/>
  <c r="E31" i="14"/>
  <c r="H31" i="14" s="1"/>
  <c r="E28" i="14"/>
  <c r="E21" i="14"/>
  <c r="E17" i="14"/>
  <c r="E15" i="14"/>
  <c r="H15" i="14" s="1"/>
  <c r="E13" i="14"/>
  <c r="G44" i="14"/>
  <c r="F44" i="14"/>
  <c r="D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4" i="14"/>
  <c r="H13" i="14"/>
  <c r="H12" i="14"/>
  <c r="H11" i="14"/>
  <c r="H10" i="14"/>
  <c r="H9" i="14"/>
  <c r="H8" i="14"/>
  <c r="M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J23" i="1" s="1"/>
  <c r="P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J15" i="1" s="1"/>
  <c r="P15" i="1" s="1"/>
  <c r="F14" i="1"/>
  <c r="O14" i="1" s="1"/>
  <c r="F13" i="1"/>
  <c r="O13" i="1" s="1"/>
  <c r="F12" i="1"/>
  <c r="F11" i="1"/>
  <c r="O11" i="1" s="1"/>
  <c r="F10" i="1"/>
  <c r="O10" i="1" s="1"/>
  <c r="L46" i="1"/>
  <c r="K46" i="1"/>
  <c r="I46" i="1"/>
  <c r="H46" i="1"/>
  <c r="G46" i="1"/>
  <c r="E46" i="1"/>
  <c r="D46" i="1"/>
  <c r="J31" i="1" l="1"/>
  <c r="P31" i="1" s="1"/>
  <c r="O23" i="1"/>
  <c r="O15" i="1"/>
  <c r="J39" i="1"/>
  <c r="P39" i="1" s="1"/>
  <c r="J14" i="1"/>
  <c r="P14" i="1" s="1"/>
  <c r="J22" i="1"/>
  <c r="P22" i="1" s="1"/>
  <c r="J30" i="1"/>
  <c r="P30" i="1" s="1"/>
  <c r="J38" i="1"/>
  <c r="P38" i="1" s="1"/>
  <c r="N46" i="1"/>
  <c r="F46" i="1"/>
  <c r="J16" i="1"/>
  <c r="P16" i="1" s="1"/>
  <c r="J24" i="1"/>
  <c r="P24" i="1" s="1"/>
  <c r="J32" i="1"/>
  <c r="P32" i="1" s="1"/>
  <c r="J40" i="1"/>
  <c r="P40" i="1" s="1"/>
  <c r="J17" i="1"/>
  <c r="P17" i="1" s="1"/>
  <c r="J25" i="1"/>
  <c r="P25" i="1" s="1"/>
  <c r="J33" i="1"/>
  <c r="P33" i="1" s="1"/>
  <c r="J41" i="1"/>
  <c r="P41" i="1" s="1"/>
  <c r="J10" i="1"/>
  <c r="P10" i="1" s="1"/>
  <c r="J18" i="1"/>
  <c r="P18" i="1" s="1"/>
  <c r="J26" i="1"/>
  <c r="P26" i="1" s="1"/>
  <c r="J34" i="1"/>
  <c r="P34" i="1" s="1"/>
  <c r="J42" i="1"/>
  <c r="P42" i="1" s="1"/>
  <c r="J11" i="1"/>
  <c r="P11" i="1" s="1"/>
  <c r="J19" i="1"/>
  <c r="P19" i="1" s="1"/>
  <c r="J27" i="1"/>
  <c r="P27" i="1" s="1"/>
  <c r="J35" i="1"/>
  <c r="P35" i="1" s="1"/>
  <c r="J43" i="1"/>
  <c r="P43" i="1" s="1"/>
  <c r="J12" i="1"/>
  <c r="J20" i="1"/>
  <c r="P20" i="1" s="1"/>
  <c r="J28" i="1"/>
  <c r="P28" i="1" s="1"/>
  <c r="J36" i="1"/>
  <c r="P36" i="1" s="1"/>
  <c r="J44" i="1"/>
  <c r="P44" i="1" s="1"/>
  <c r="O12" i="1"/>
  <c r="O46" i="1" s="1"/>
  <c r="J13" i="1"/>
  <c r="P13" i="1" s="1"/>
  <c r="J21" i="1"/>
  <c r="P21" i="1" s="1"/>
  <c r="J29" i="1"/>
  <c r="P29" i="1" s="1"/>
  <c r="J37" i="1"/>
  <c r="P37" i="1" s="1"/>
  <c r="J45" i="1"/>
  <c r="P45" i="1" s="1"/>
  <c r="H44" i="14"/>
  <c r="E44" i="14"/>
  <c r="J46" i="1" l="1"/>
  <c r="P12" i="1"/>
  <c r="P46" i="1" s="1"/>
  <c r="E24" i="12"/>
  <c r="F7" i="12"/>
  <c r="F10" i="12"/>
  <c r="E28" i="12" l="1"/>
  <c r="H28" i="12" s="1"/>
  <c r="E27" i="12"/>
  <c r="H27" i="12" s="1"/>
  <c r="E26" i="12"/>
  <c r="H26" i="12" s="1"/>
  <c r="E25" i="12"/>
  <c r="H25" i="12" s="1"/>
  <c r="H24" i="12"/>
  <c r="G29" i="12"/>
  <c r="F29" i="12"/>
  <c r="D29" i="12"/>
  <c r="C29" i="12"/>
  <c r="F15" i="12"/>
  <c r="F14" i="12"/>
  <c r="F13" i="12"/>
  <c r="F12" i="12"/>
  <c r="F11" i="12"/>
  <c r="F9" i="12"/>
  <c r="F8" i="12"/>
  <c r="F16" i="12" s="1"/>
  <c r="E16" i="12"/>
  <c r="D16" i="12"/>
  <c r="C16" i="12"/>
  <c r="H29" i="12" l="1"/>
  <c r="E29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<sst xmlns="http://schemas.openxmlformats.org/spreadsheetml/2006/main" count="1087" uniqueCount="926">
  <si>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</si>
  <si>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</si>
  <si>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</si>
  <si>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</si>
  <si>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</si>
  <si>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</si>
  <si>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</si>
  <si>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</si>
  <si>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</si>
  <si>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</si>
  <si>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</si>
  <si>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</si>
  <si>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</si>
  <si>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</si>
  <si>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</si>
  <si>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</si>
  <si>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</si>
  <si>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</si>
  <si>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</si>
  <si>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</si>
  <si>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</si>
  <si>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</si>
  <si>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</si>
  <si>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</si>
  <si>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</si>
  <si>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</si>
  <si>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</si>
  <si>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</si>
  <si>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</si>
  <si>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</si>
  <si>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</si>
  <si>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</si>
  <si>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</si>
  <si>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</si>
  <si>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</si>
  <si>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</si>
  <si>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</si>
  <si>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</si>
  <si>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</si>
  <si>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</si>
  <si>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</si>
  <si>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</si>
  <si>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</si>
  <si>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</si>
  <si>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</si>
  <si>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</si>
  <si>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</si>
  <si>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</si>
  <si>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</si>
  <si>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</si>
  <si>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</si>
  <si>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</si>
  <si>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</si>
  <si>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</si>
  <si>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</si>
  <si>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</si>
  <si>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</si>
  <si>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</si>
  <si>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</si>
  <si>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</si>
  <si>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</si>
  <si>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</si>
  <si>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</si>
  <si>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</si>
  <si>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</si>
  <si>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</si>
  <si>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</si>
  <si>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</si>
  <si>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</si>
  <si>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</si>
  <si>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</si>
  <si>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</si>
  <si>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</si>
  <si>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</si>
  <si>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</si>
  <si>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</si>
  <si>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</si>
  <si>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</si>
  <si>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</si>
  <si>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</si>
  <si>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</si>
  <si>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</si>
  <si>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</si>
  <si>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</si>
  <si>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</si>
  <si>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</si>
  <si>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</si>
  <si>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</si>
  <si>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</si>
  <si>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</si>
  <si>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</si>
  <si>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</si>
  <si>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</si>
  <si>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</si>
  <si>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</si>
  <si>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</si>
  <si>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</si>
  <si>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</si>
  <si>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</si>
  <si>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</si>
  <si>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</si>
  <si>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</si>
  <si>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</si>
  <si>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</si>
  <si>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</si>
  <si>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</si>
  <si>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</si>
  <si>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</si>
  <si>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</si>
  <si>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</si>
  <si>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</si>
  <si>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</si>
  <si>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</si>
  <si>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</si>
  <si>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</si>
  <si>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</si>
  <si>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</si>
  <si>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</si>
  <si>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</si>
  <si>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</si>
  <si>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</si>
  <si>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</si>
  <si>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</si>
  <si>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</si>
  <si>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</si>
  <si>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</si>
  <si>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</si>
  <si>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</si>
  <si>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</si>
  <si>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</si>
  <si>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</si>
  <si>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</si>
  <si>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</si>
  <si>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</si>
  <si>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</si>
  <si>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</si>
  <si>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</si>
  <si>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</si>
  <si>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</si>
  <si>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</si>
  <si>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</si>
  <si>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</si>
  <si>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</si>
  <si>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</si>
  <si>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</si>
  <si>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</si>
  <si>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</si>
  <si>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</si>
  <si>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</si>
  <si>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</si>
  <si>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</si>
  <si>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</si>
  <si>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</si>
  <si>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</si>
  <si>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</si>
  <si>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</si>
  <si>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</si>
  <si>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</si>
  <si>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</si>
  <si>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</si>
  <si>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</si>
  <si>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</si>
  <si>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</si>
  <si>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</si>
  <si>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</si>
  <si>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</si>
  <si>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</si>
  <si>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</si>
  <si>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</si>
  <si>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</si>
  <si>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</si>
  <si>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</si>
  <si>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</si>
  <si>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</si>
  <si>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</si>
  <si>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</si>
  <si>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</si>
  <si>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</si>
  <si>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</si>
  <si>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</si>
  <si>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</si>
  <si>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</si>
  <si>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</si>
  <si>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</si>
  <si>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</si>
  <si>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</si>
  <si>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</si>
  <si>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</si>
  <si>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</si>
  <si>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</si>
  <si>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</si>
  <si>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</si>
  <si>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</si>
  <si>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</si>
  <si>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</si>
  <si>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</si>
  <si>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</si>
  <si>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</si>
  <si>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</si>
  <si>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</si>
  <si>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</si>
  <si>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</si>
  <si>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</si>
  <si>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</si>
  <si>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</si>
  <si>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</si>
  <si>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</si>
  <si>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</si>
  <si>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</si>
  <si>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</si>
  <si>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</si>
  <si>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</si>
  <si>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</si>
  <si>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</si>
  <si>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</si>
  <si>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</si>
  <si>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</si>
  <si>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</si>
  <si>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</si>
  <si>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</si>
  <si>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</si>
  <si>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</si>
  <si>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</si>
  <si>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</si>
  <si>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</si>
  <si>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</si>
  <si>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</si>
  <si>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</si>
  <si>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</si>
  <si>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</si>
  <si>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</si>
  <si>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</si>
  <si>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</si>
  <si>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</si>
  <si>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</si>
  <si>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</si>
  <si>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</si>
  <si>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</si>
  <si>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</si>
  <si>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</si>
  <si>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</si>
  <si>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</si>
  <si>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</si>
  <si>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</si>
  <si>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</si>
  <si>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</si>
  <si>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</si>
  <si>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</si>
  <si>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</si>
  <si>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</si>
  <si>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</si>
  <si>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</si>
  <si>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</si>
  <si>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</si>
  <si>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</si>
  <si>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</si>
  <si>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</si>
  <si>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</si>
  <si>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</si>
  <si>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</si>
  <si>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</si>
  <si>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</si>
  <si>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</si>
  <si>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</si>
  <si>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</si>
  <si>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</si>
  <si>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</si>
  <si>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</si>
  <si>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</si>
  <si>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</si>
  <si>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</si>
  <si>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</si>
  <si>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</si>
  <si>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</si>
  <si>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</si>
  <si>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</si>
  <si>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</si>
  <si>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</si>
  <si>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</si>
  <si>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</si>
  <si>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</si>
  <si>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</si>
  <si>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</si>
  <si>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</si>
  <si>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</si>
  <si>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</si>
  <si>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</si>
  <si>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</si>
  <si>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</si>
  <si>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</si>
  <si>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</si>
  <si>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</si>
  <si>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</si>
  <si>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</si>
  <si>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</si>
  <si>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</si>
  <si>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</si>
  <si>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</si>
  <si>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</si>
  <si>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</si>
  <si>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</si>
  <si>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</si>
  <si>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</si>
  <si>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</si>
  <si>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</si>
  <si>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</si>
  <si>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</si>
  <si>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</si>
  <si>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</si>
  <si>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</si>
  <si>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</si>
  <si>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</si>
  <si>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</si>
  <si>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</si>
  <si>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</si>
  <si>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</si>
  <si>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</si>
  <si>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</si>
  <si>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</si>
  <si>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</si>
  <si>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</si>
  <si>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</si>
  <si>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</si>
  <si>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</si>
  <si>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</si>
  <si>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</si>
  <si>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</si>
  <si>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</si>
  <si>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</si>
  <si>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</si>
  <si>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</si>
  <si>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</si>
  <si>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</si>
  <si>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</si>
  <si>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</si>
  <si>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</si>
  <si>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</si>
  <si>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</si>
  <si>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</si>
  <si>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</si>
  <si>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</si>
  <si>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</si>
  <si>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</si>
  <si>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</si>
  <si>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</si>
  <si>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</si>
  <si>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</si>
  <si>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</si>
  <si>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</si>
  <si>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</si>
  <si>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</si>
  <si>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</si>
  <si>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</si>
  <si>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</si>
  <si>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</si>
  <si>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</si>
  <si>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</si>
  <si>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</si>
  <si>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</si>
  <si>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</si>
  <si>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</si>
  <si>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</si>
  <si>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</si>
  <si>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</si>
  <si>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</si>
  <si>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</si>
  <si>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</si>
  <si>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</si>
  <si>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</si>
  <si>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</si>
  <si>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</si>
  <si>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</si>
  <si>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</si>
  <si>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</si>
  <si>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</si>
  <si>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</si>
  <si>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</si>
  <si>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</si>
  <si>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</si>
  <si>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</si>
  <si>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</si>
  <si>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</si>
  <si>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</si>
  <si>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</si>
  <si>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</si>
  <si>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</si>
  <si>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</si>
  <si>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</si>
  <si>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</si>
  <si>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</si>
  <si>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</si>
  <si>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</si>
  <si>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</si>
  <si>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</si>
  <si>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</si>
  <si>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</si>
  <si>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</si>
  <si>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</si>
  <si>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</si>
  <si>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</si>
  <si>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</si>
  <si>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</si>
  <si>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</si>
  <si>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</si>
  <si>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</si>
  <si>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</si>
  <si>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</si>
  <si>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</si>
  <si>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</si>
  <si>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</si>
  <si>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</si>
  <si>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</si>
  <si>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</si>
  <si>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</si>
  <si>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</si>
  <si>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</si>
  <si>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</si>
  <si>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</si>
  <si>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</si>
  <si>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</si>
  <si>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</si>
  <si>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</si>
  <si>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</si>
  <si>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</si>
  <si>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</si>
  <si>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</si>
  <si>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</si>
  <si>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</si>
  <si>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</si>
  <si>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</si>
  <si>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</si>
  <si>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</si>
  <si>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</si>
  <si>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</si>
  <si>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</si>
  <si>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</si>
  <si>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</si>
  <si>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</si>
  <si>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</si>
  <si>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</si>
  <si>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</si>
  <si>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</si>
  <si>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</si>
  <si>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</si>
  <si>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</si>
  <si>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</si>
  <si>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</si>
  <si>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</si>
  <si>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</si>
  <si>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</si>
  <si>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</si>
  <si>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</si>
  <si>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</si>
  <si>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</si>
  <si>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</si>
  <si>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</si>
  <si>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</si>
  <si>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</si>
  <si>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</si>
  <si>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</si>
  <si>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</si>
  <si>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</si>
  <si>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</si>
  <si>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</si>
  <si>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</si>
  <si>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</si>
  <si>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</si>
  <si>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</si>
  <si>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</si>
  <si>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</si>
  <si>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</si>
  <si>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</si>
  <si>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</si>
  <si>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</si>
  <si>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</si>
  <si>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</si>
  <si>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</si>
  <si>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</si>
  <si>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</si>
  <si>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</si>
  <si>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</si>
  <si>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</si>
  <si>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</si>
  <si>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</si>
  <si>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</si>
  <si>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</si>
  <si>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</si>
  <si>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</si>
  <si>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</si>
  <si>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</si>
  <si>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</si>
  <si>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</si>
  <si>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</si>
  <si>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</si>
  <si>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</si>
  <si>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</si>
  <si>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</si>
  <si>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</si>
  <si>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</si>
  <si>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</si>
  <si>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</si>
  <si>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</si>
  <si>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</si>
  <si>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</si>
  <si>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</si>
  <si>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</si>
  <si>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</si>
  <si>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</si>
  <si>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</si>
  <si>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</si>
  <si>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</si>
  <si>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</si>
  <si>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</si>
  <si>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</si>
  <si>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</si>
  <si>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</si>
  <si>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</si>
  <si>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</si>
  <si>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</si>
  <si>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</si>
  <si>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</si>
  <si>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</si>
  <si>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</si>
  <si>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</si>
  <si>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</si>
  <si>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</si>
  <si>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</si>
  <si>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</si>
  <si>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</si>
  <si>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</si>
  <si>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</si>
  <si>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</si>
  <si>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</si>
  <si>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</si>
  <si>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</si>
  <si>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</si>
  <si>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</si>
  <si>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</si>
  <si>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</si>
  <si>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</si>
  <si>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</si>
  <si>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</si>
  <si>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</si>
  <si>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</si>
  <si>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</si>
  <si>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</si>
  <si>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</si>
  <si>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</si>
  <si>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</si>
  <si>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</si>
  <si>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</si>
  <si>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</si>
  <si>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</si>
  <si>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</si>
  <si>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</si>
  <si>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</si>
  <si>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</si>
  <si>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</si>
  <si>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</si>
  <si>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</si>
  <si>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</si>
  <si>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</si>
  <si>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</si>
  <si>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</si>
  <si>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</si>
  <si>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</si>
  <si>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</si>
  <si>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</si>
  <si>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</si>
  <si>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</si>
  <si>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</si>
  <si>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</si>
  <si>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</si>
  <si>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</si>
  <si>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</si>
  <si>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</si>
  <si>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</si>
  <si>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</si>
  <si>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</si>
  <si>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</si>
  <si>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</si>
  <si>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</si>
  <si>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</si>
  <si>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</si>
  <si>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</si>
  <si>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</si>
  <si>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</si>
  <si>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</si>
  <si>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</si>
  <si>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</si>
  <si>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</si>
  <si>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</si>
  <si>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</si>
  <si>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</si>
  <si>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</si>
  <si>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</si>
  <si>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</si>
  <si>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</si>
  <si>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</si>
  <si>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</si>
  <si>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</si>
  <si>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</si>
  <si>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</si>
  <si>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</si>
  <si>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</si>
  <si>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</si>
  <si>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</si>
  <si>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</si>
  <si>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</si>
  <si>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</si>
  <si>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</si>
  <si>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</si>
  <si>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</si>
  <si>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</si>
  <si>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</si>
  <si>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</si>
  <si>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</si>
  <si>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</si>
  <si>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</si>
  <si>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</si>
  <si>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</si>
  <si>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</si>
  <si>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</si>
  <si>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</si>
  <si>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</si>
  <si>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</si>
  <si>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</si>
  <si>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</si>
  <si>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</si>
  <si>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</si>
  <si>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</si>
  <si>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</si>
  <si>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</si>
  <si>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</si>
  <si>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</si>
  <si>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</si>
  <si>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</si>
  <si>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</si>
  <si>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</si>
  <si>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</si>
  <si>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</si>
  <si>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</si>
  <si>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</si>
  <si>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</si>
  <si>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</si>
  <si>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</si>
  <si>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</si>
  <si>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</si>
  <si>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</si>
  <si>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</si>
  <si>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</si>
  <si>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</si>
  <si>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</si>
  <si>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</si>
  <si>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</si>
  <si>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</si>
  <si>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</si>
  <si>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</si>
  <si>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</si>
  <si>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</si>
  <si>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</si>
  <si>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</si>
  <si>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</si>
  <si>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</si>
  <si>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</si>
  <si>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</si>
  <si>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</si>
  <si>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</si>
  <si>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</si>
  <si>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</si>
  <si>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</si>
  <si>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</si>
  <si>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</si>
  <si>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</si>
  <si>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</si>
  <si>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</si>
  <si>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</si>
  <si>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</si>
  <si>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</si>
  <si>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</si>
  <si>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</si>
  <si>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</si>
  <si>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</si>
  <si>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</si>
  <si>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</si>
  <si>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</si>
  <si>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</si>
  <si>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</si>
  <si>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</si>
  <si>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</si>
  <si>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</si>
  <si>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</si>
  <si>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</si>
  <si>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</si>
  <si>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</si>
  <si>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</si>
  <si>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</si>
  <si>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</si>
  <si>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</si>
  <si>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</si>
  <si>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</si>
  <si>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</si>
  <si>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</si>
  <si>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</si>
  <si>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</si>
  <si>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</si>
  <si>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</si>
  <si>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</si>
  <si>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</si>
  <si>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</si>
  <si>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</si>
  <si>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</si>
  <si>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</si>
  <si>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</si>
  <si>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</si>
  <si>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</si>
  <si>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</si>
  <si>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</si>
  <si>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</si>
  <si>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</si>
  <si>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</si>
  <si>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</si>
  <si>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</si>
  <si>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</si>
  <si>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</si>
  <si>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</si>
  <si>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</si>
  <si>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</si>
  <si>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</si>
  <si>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</si>
  <si>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</si>
  <si>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</si>
  <si>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</si>
  <si>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</si>
  <si>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</si>
  <si>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</si>
  <si>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</si>
  <si>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</si>
  <si>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</si>
  <si>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</si>
  <si>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</si>
  <si>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</si>
  <si>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</si>
  <si>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</si>
  <si>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</si>
  <si>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</si>
  <si>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</si>
  <si>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</si>
  <si>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</si>
  <si>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</si>
  <si>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</si>
  <si>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</si>
  <si>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</si>
  <si>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</si>
  <si>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</si>
  <si>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</si>
  <si>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</si>
  <si>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</si>
  <si>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</si>
  <si>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</si>
  <si>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</si>
  <si>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</si>
  <si>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</si>
  <si>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</si>
  <si>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</si>
  <si>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</si>
  <si>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</si>
  <si>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</si>
  <si>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</si>
  <si>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</si>
  <si>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</si>
  <si>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</si>
  <si>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</si>
  <si>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</si>
  <si>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</si>
  <si>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</si>
  <si>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</si>
  <si>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</si>
  <si>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</si>
  <si>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</si>
  <si>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</si>
  <si>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</si>
  <si>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</si>
  <si>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</si>
  <si>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</si>
  <si>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</si>
  <si>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</si>
  <si>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</si>
  <si>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</si>
  <si>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</si>
  <si>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</si>
  <si>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</si>
  <si>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</si>
  <si>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</si>
  <si>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</si>
  <si>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</si>
  <si>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</si>
  <si>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</si>
  <si>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</si>
  <si>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</si>
  <si>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</si>
  <si>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</si>
  <si>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</si>
  <si>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</si>
  <si>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</si>
  <si>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</si>
  <si>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</si>
  <si>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</si>
  <si>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</si>
  <si>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</si>
  <si>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</si>
  <si>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</si>
  <si>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</si>
  <si>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</si>
  <si>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</si>
  <si>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</si>
  <si>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</si>
  <si>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</si>
  <si>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</si>
  <si>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</si>
  <si>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</si>
  <si>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</si>
  <si>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</si>
  <si>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</si>
  <si>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</si>
  <si>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</si>
  <si>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</si>
  <si>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</si>
  <si>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</si>
  <si>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</si>
  <si>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</si>
  <si>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</si>
  <si>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</si>
  <si>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</si>
  <si>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</si>
  <si>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</si>
  <si>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</si>
  <si>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</si>
  <si>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</si>
  <si>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</si>
  <si>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</si>
  <si>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</si>
  <si>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</si>
  <si>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</si>
  <si>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</si>
  <si>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</si>
  <si>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</si>
  <si>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</si>
  <si>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</si>
  <si>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</si>
  <si>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</si>
  <si>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</si>
  <si>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</si>
  <si>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</si>
  <si>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</si>
  <si>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</si>
  <si>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</si>
  <si>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</si>
  <si>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</si>
  <si>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</si>
  <si>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</si>
  <si>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</si>
  <si>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</si>
  <si>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</si>
  <si>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</si>
  <si>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</si>
  <si>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</si>
  <si>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</si>
  <si>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</si>
  <si>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</si>
  <si>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</si>
  <si>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</si>
  <si>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</si>
  <si>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</si>
  <si>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</si>
  <si>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</si>
  <si>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</si>
  <si>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</si>
  <si>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</si>
  <si>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</si>
  <si>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</si>
  <si>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</si>
  <si>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</si>
  <si>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</si>
  <si>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</si>
  <si>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</si>
  <si>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</si>
  <si>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</si>
  <si>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</si>
  <si>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</si>
  <si>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</si>
  <si>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</si>
  <si>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</si>
  <si>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</si>
  <si>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</si>
  <si>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</si>
  <si>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</si>
  <si>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</si>
  <si>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</si>
  <si>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</si>
  <si>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Cost of Collections - FIRS</t>
  </si>
  <si>
    <t>Cost of Collection - DPR</t>
  </si>
  <si>
    <t>₦</t>
  </si>
  <si>
    <t>Summary of Gross Revenue Allocation by Federation Account Allocation Committee for the Month of June, 2019 Shared in July, 2019</t>
  </si>
  <si>
    <t>Transfer to ECA</t>
  </si>
  <si>
    <t>FIRS Refund</t>
  </si>
  <si>
    <t>Distribution of Revenue Allocation to FGN by Federation Account Allocation Committee for the Month of June, 2019 Shared in July, 2019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</si>
  <si>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</si>
  <si>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</si>
  <si>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Federal Ministry of Finance, Abuja.</t>
  </si>
  <si>
    <t>7 (4 + 5 +6)</t>
  </si>
  <si>
    <t>Dr. Mahmoud  Isa-Dutse</t>
  </si>
  <si>
    <t xml:space="preserve">Permanent Secretary, </t>
  </si>
  <si>
    <t>Federal Ministry of Finance, Abuja, Nigeria.</t>
  </si>
  <si>
    <t>Distribution of Revenue Allocation to State Governments by Federation Account Allocation Committee for the month of June,2019 Shared in July, 2019</t>
  </si>
  <si>
    <t>Net VAT Allocation</t>
  </si>
  <si>
    <t>15=6+11+12</t>
  </si>
  <si>
    <t>16=10+11+14</t>
  </si>
  <si>
    <t>Office of the Accountant-General of the Federation</t>
  </si>
  <si>
    <t>7(3+4+5+6)</t>
  </si>
  <si>
    <t>Exchange Gain</t>
  </si>
  <si>
    <t>FCT, ABUJA</t>
  </si>
  <si>
    <t>Total LGCs</t>
  </si>
  <si>
    <t>Summary of Distribution of Revenue Allocation to Local Government Councils by Federation Account Allocation Committee for the month of June, 2019 Shared in July, 2019</t>
  </si>
  <si>
    <t>Distribution  of Revenue Allocation to Local Government Councils by Federation Account Allocation Committee for the Month of June, 2019 Shared in July, 2019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</si>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</sst>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.00_);_(* \(#,##0.00\);_(* &quot;-&quot;_);_(@_)"/>
    <numFmt numFmtId="167" formatCode="_(* #,##0_);_(* \(#,##0\);_(* &quot;-&quot;??_);_(@_)"/>
  </numFmts>
  <fonts count="4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u/>
      <sz val="13"/>
      <name val="Times New Roman"/>
      <family val="1"/>
    </font>
    <font>
      <sz val="16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4" fillId="0" borderId="0"/>
  </cellStyleXfs>
  <cellXfs count="15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7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164" fontId="16" fillId="0" borderId="0" xfId="1" applyFont="1" applyBorder="1" applyAlignment="1"/>
    <xf numFmtId="164" fontId="16" fillId="0" borderId="0" xfId="1" applyFont="1" applyBorder="1" applyAlignment="1">
      <alignment horizontal="center"/>
    </xf>
    <xf numFmtId="0" fontId="8" fillId="0" borderId="1" xfId="0" applyFont="1" applyBorder="1"/>
    <xf numFmtId="43" fontId="10" fillId="0" borderId="0" xfId="0" applyNumberFormat="1" applyFont="1" applyAlignment="1">
      <alignment horizontal="right"/>
    </xf>
    <xf numFmtId="164" fontId="16" fillId="0" borderId="0" xfId="1" applyFont="1" applyAlignment="1">
      <alignment horizontal="center"/>
    </xf>
    <xf numFmtId="0" fontId="19" fillId="0" borderId="0" xfId="0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1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164" fontId="20" fillId="0" borderId="0" xfId="1" applyFont="1" applyBorder="1" applyAlignment="1"/>
    <xf numFmtId="0" fontId="8" fillId="0" borderId="1" xfId="0" applyFont="1" applyBorder="1" applyAlignment="1">
      <alignment wrapText="1"/>
    </xf>
    <xf numFmtId="0" fontId="21" fillId="0" borderId="5" xfId="0" quotePrefix="1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43" fontId="16" fillId="0" borderId="0" xfId="0" applyNumberFormat="1" applyFont="1" applyAlignment="1">
      <alignment horizontal="right"/>
    </xf>
    <xf numFmtId="165" fontId="13" fillId="0" borderId="12" xfId="3" applyNumberFormat="1" applyFont="1" applyFill="1" applyBorder="1" applyAlignment="1">
      <alignment horizontal="right" wrapText="1"/>
    </xf>
    <xf numFmtId="164" fontId="22" fillId="0" borderId="1" xfId="1" applyFont="1" applyFill="1" applyBorder="1" applyAlignment="1">
      <alignment horizontal="right" wrapText="1"/>
    </xf>
    <xf numFmtId="164" fontId="23" fillId="0" borderId="1" xfId="1" applyFont="1" applyFill="1" applyBorder="1" applyAlignment="1">
      <alignment horizontal="right" wrapText="1"/>
    </xf>
    <xf numFmtId="164" fontId="25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6" fillId="0" borderId="1" xfId="1" applyFont="1" applyFill="1" applyBorder="1" applyAlignment="1"/>
    <xf numFmtId="164" fontId="26" fillId="0" borderId="1" xfId="1" applyFont="1" applyBorder="1"/>
    <xf numFmtId="164" fontId="27" fillId="0" borderId="13" xfId="1" applyFont="1" applyBorder="1"/>
    <xf numFmtId="164" fontId="27" fillId="0" borderId="14" xfId="1" applyFont="1" applyBorder="1"/>
    <xf numFmtId="0" fontId="28" fillId="0" borderId="1" xfId="0" applyFont="1" applyBorder="1" applyAlignment="1">
      <alignment horizontal="center"/>
    </xf>
    <xf numFmtId="164" fontId="24" fillId="0" borderId="1" xfId="1" applyFont="1" applyBorder="1"/>
    <xf numFmtId="0" fontId="28" fillId="0" borderId="5" xfId="0" applyFont="1" applyBorder="1" applyAlignment="1">
      <alignment horizontal="center"/>
    </xf>
    <xf numFmtId="0" fontId="30" fillId="0" borderId="0" xfId="0" applyFont="1" applyBorder="1"/>
    <xf numFmtId="0" fontId="31" fillId="0" borderId="0" xfId="0" applyFont="1" applyFill="1" applyBorder="1" applyAlignment="1">
      <alignment horizontal="center" wrapText="1"/>
    </xf>
    <xf numFmtId="0" fontId="30" fillId="0" borderId="1" xfId="0" applyFont="1" applyBorder="1"/>
    <xf numFmtId="0" fontId="29" fillId="0" borderId="5" xfId="0" quotePrefix="1" applyFont="1" applyBorder="1" applyAlignment="1">
      <alignment horizontal="center"/>
    </xf>
    <xf numFmtId="0" fontId="28" fillId="0" borderId="0" xfId="0" quotePrefix="1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/>
    <xf numFmtId="164" fontId="24" fillId="0" borderId="6" xfId="1" applyFont="1" applyBorder="1"/>
    <xf numFmtId="164" fontId="24" fillId="0" borderId="5" xfId="1" applyFont="1" applyBorder="1"/>
    <xf numFmtId="164" fontId="30" fillId="0" borderId="0" xfId="0" applyNumberFormat="1" applyFont="1" applyBorder="1"/>
    <xf numFmtId="0" fontId="29" fillId="0" borderId="5" xfId="0" applyFont="1" applyBorder="1" applyAlignment="1"/>
    <xf numFmtId="164" fontId="29" fillId="0" borderId="0" xfId="1" applyFont="1" applyBorder="1"/>
    <xf numFmtId="0" fontId="30" fillId="0" borderId="0" xfId="0" applyFont="1"/>
    <xf numFmtId="164" fontId="30" fillId="0" borderId="0" xfId="0" applyNumberFormat="1" applyFont="1"/>
    <xf numFmtId="164" fontId="30" fillId="0" borderId="0" xfId="0" applyNumberFormat="1" applyFont="1" applyFill="1"/>
    <xf numFmtId="0" fontId="30" fillId="0" borderId="0" xfId="0" applyFont="1" applyAlignment="1">
      <alignment horizontal="right"/>
    </xf>
    <xf numFmtId="43" fontId="30" fillId="0" borderId="0" xfId="0" applyNumberFormat="1" applyFont="1" applyBorder="1"/>
    <xf numFmtId="0" fontId="32" fillId="0" borderId="0" xfId="0" applyFont="1" applyFill="1" applyBorder="1"/>
    <xf numFmtId="43" fontId="30" fillId="0" borderId="0" xfId="0" applyNumberFormat="1" applyFont="1"/>
    <xf numFmtId="0" fontId="28" fillId="0" borderId="0" xfId="0" applyFont="1"/>
    <xf numFmtId="0" fontId="29" fillId="0" borderId="1" xfId="0" applyFont="1" applyBorder="1" applyAlignment="1">
      <alignment horizontal="center" wrapText="1"/>
    </xf>
    <xf numFmtId="0" fontId="29" fillId="0" borderId="7" xfId="0" applyFont="1" applyFill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0" borderId="1" xfId="0" quotePrefix="1" applyFont="1" applyBorder="1" applyAlignment="1">
      <alignment horizontal="center"/>
    </xf>
    <xf numFmtId="164" fontId="27" fillId="0" borderId="1" xfId="1" applyFont="1" applyBorder="1"/>
    <xf numFmtId="166" fontId="24" fillId="0" borderId="6" xfId="1" applyNumberFormat="1" applyFont="1" applyBorder="1"/>
    <xf numFmtId="167" fontId="41" fillId="0" borderId="1" xfId="1" applyNumberFormat="1" applyFont="1" applyBorder="1" applyAlignment="1">
      <alignment horizontal="left"/>
    </xf>
    <xf numFmtId="167" fontId="41" fillId="0" borderId="1" xfId="1" applyNumberFormat="1" applyFont="1" applyBorder="1" applyAlignment="1">
      <alignment horizontal="left" vertical="top"/>
    </xf>
    <xf numFmtId="164" fontId="41" fillId="0" borderId="1" xfId="1" applyFont="1" applyBorder="1" applyAlignment="1">
      <alignment horizontal="left" vertical="top"/>
    </xf>
    <xf numFmtId="164" fontId="41" fillId="0" borderId="1" xfId="1" applyFont="1" applyBorder="1" applyAlignment="1">
      <alignment horizontal="center"/>
    </xf>
    <xf numFmtId="164" fontId="42" fillId="0" borderId="1" xfId="1" applyFont="1" applyBorder="1"/>
    <xf numFmtId="164" fontId="42" fillId="0" borderId="1" xfId="1" applyFont="1" applyBorder="1" applyAlignment="1">
      <alignment wrapText="1"/>
    </xf>
    <xf numFmtId="164" fontId="42" fillId="0" borderId="1" xfId="1" applyFont="1" applyBorder="1" applyAlignment="1">
      <alignment horizontal="center" wrapText="1"/>
    </xf>
    <xf numFmtId="164" fontId="42" fillId="0" borderId="1" xfId="1" applyFont="1" applyBorder="1" applyAlignment="1">
      <alignment horizontal="center"/>
    </xf>
    <xf numFmtId="0" fontId="43" fillId="4" borderId="8" xfId="2" applyFont="1" applyFill="1" applyBorder="1" applyAlignment="1">
      <alignment horizontal="center" wrapText="1"/>
    </xf>
    <xf numFmtId="164" fontId="29" fillId="0" borderId="1" xfId="1" applyFont="1" applyBorder="1"/>
    <xf numFmtId="167" fontId="26" fillId="0" borderId="1" xfId="1" applyNumberFormat="1" applyFont="1" applyBorder="1" applyAlignment="1">
      <alignment horizontal="left"/>
    </xf>
    <xf numFmtId="167" fontId="26" fillId="0" borderId="1" xfId="1" applyNumberFormat="1" applyFont="1" applyBorder="1"/>
    <xf numFmtId="164" fontId="41" fillId="0" borderId="1" xfId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Border="1"/>
    <xf numFmtId="164" fontId="26" fillId="0" borderId="0" xfId="1" applyFont="1" applyBorder="1"/>
    <xf numFmtId="164" fontId="0" fillId="0" borderId="0" xfId="1" applyFont="1" applyBorder="1"/>
    <xf numFmtId="0" fontId="1" fillId="0" borderId="0" xfId="0" applyFont="1"/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/>
    </xf>
    <xf numFmtId="164" fontId="39" fillId="0" borderId="5" xfId="1" applyFont="1" applyBorder="1" applyAlignment="1">
      <alignment horizontal="center"/>
    </xf>
    <xf numFmtId="164" fontId="39" fillId="0" borderId="9" xfId="1" applyFont="1" applyBorder="1" applyAlignment="1">
      <alignment horizontal="center"/>
    </xf>
    <xf numFmtId="164" fontId="39" fillId="0" borderId="2" xfId="1" applyFont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167" fontId="26" fillId="0" borderId="1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/>
  <cols>
    <col min="2" max="2" width="23" bestFit="1" customWidth="1"/>
    <col min="6" max="6" width="24.54296875" customWidth="1"/>
  </cols>
  <sheetData>
    <row r="1" spans="1:8" ht="23.15" customHeight="1">
      <c r="B1">
        <f ca="1">MONTH(NOW())</f>
        <v>8</v>
      </c>
      <c r="C1">
        <f ca="1">YEAR(NOW())</f>
        <v>2019</v>
      </c>
    </row>
    <row r="2" spans="1:8" ht="23.15" customHeight="1"/>
    <row r="3" spans="1:8" ht="23.15" customHeight="1">
      <c r="B3" t="s">
        <v>798</v>
      </c>
      <c r="F3" t="s">
        <v>799</v>
      </c>
    </row>
    <row r="4" spans="1:8" ht="23.15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5" customHeight="1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>
      <c r="B6" s="36" t="e">
        <f>LOOKUP(C5,A8:B19)</f>
        <v>#REF!</v>
      </c>
      <c r="F6" s="36" t="e">
        <f>IF(G5=1,LOOKUP(G5,E8:F19),LOOKUP(G5,A8:B19))</f>
        <v>#REF!</v>
      </c>
    </row>
    <row r="8" spans="1:8">
      <c r="A8">
        <v>1</v>
      </c>
      <c r="B8" s="37" t="e">
        <f>D8&amp;"-"&amp;RIGHT(B$5,2)</f>
        <v>#REF!</v>
      </c>
      <c r="D8" s="35" t="s">
        <v>808</v>
      </c>
      <c r="E8">
        <v>1</v>
      </c>
      <c r="F8" s="37" t="e">
        <f>D8&amp;"-"&amp;RIGHT(F$5,2)</f>
        <v>#REF!</v>
      </c>
    </row>
    <row r="9" spans="1:8">
      <c r="A9">
        <v>2</v>
      </c>
      <c r="B9" s="37" t="e">
        <f t="shared" ref="B9:B19" si="0">D9&amp;"-"&amp;RIGHT(B$5,2)</f>
        <v>#REF!</v>
      </c>
      <c r="D9" s="35" t="s">
        <v>809</v>
      </c>
      <c r="E9">
        <v>2</v>
      </c>
      <c r="F9" s="37" t="e">
        <f t="shared" ref="F9:F19" si="1">D9&amp;"-"&amp;RIGHT(F$5,2)</f>
        <v>#REF!</v>
      </c>
    </row>
    <row r="10" spans="1:8">
      <c r="A10">
        <v>3</v>
      </c>
      <c r="B10" s="37" t="e">
        <f t="shared" si="0"/>
        <v>#REF!</v>
      </c>
      <c r="D10" s="35" t="s">
        <v>810</v>
      </c>
      <c r="E10">
        <v>3</v>
      </c>
      <c r="F10" s="37" t="e">
        <f t="shared" si="1"/>
        <v>#REF!</v>
      </c>
    </row>
    <row r="11" spans="1:8">
      <c r="A11">
        <v>4</v>
      </c>
      <c r="B11" s="37" t="e">
        <f t="shared" si="0"/>
        <v>#REF!</v>
      </c>
      <c r="D11" s="35" t="s">
        <v>811</v>
      </c>
      <c r="E11">
        <v>4</v>
      </c>
      <c r="F11" s="37" t="e">
        <f t="shared" si="1"/>
        <v>#REF!</v>
      </c>
    </row>
    <row r="12" spans="1:8">
      <c r="A12">
        <v>5</v>
      </c>
      <c r="B12" s="37" t="e">
        <f t="shared" si="0"/>
        <v>#REF!</v>
      </c>
      <c r="D12" s="35" t="s">
        <v>800</v>
      </c>
      <c r="E12">
        <v>5</v>
      </c>
      <c r="F12" s="37" t="e">
        <f t="shared" si="1"/>
        <v>#REF!</v>
      </c>
    </row>
    <row r="13" spans="1:8">
      <c r="A13">
        <v>6</v>
      </c>
      <c r="B13" s="37" t="e">
        <f t="shared" si="0"/>
        <v>#REF!</v>
      </c>
      <c r="D13" s="35" t="s">
        <v>801</v>
      </c>
      <c r="E13">
        <v>6</v>
      </c>
      <c r="F13" s="37" t="e">
        <f t="shared" si="1"/>
        <v>#REF!</v>
      </c>
    </row>
    <row r="14" spans="1:8">
      <c r="A14">
        <v>7</v>
      </c>
      <c r="B14" s="37" t="e">
        <f t="shared" si="0"/>
        <v>#REF!</v>
      </c>
      <c r="D14" s="35" t="s">
        <v>802</v>
      </c>
      <c r="E14">
        <v>7</v>
      </c>
      <c r="F14" s="37" t="e">
        <f t="shared" si="1"/>
        <v>#REF!</v>
      </c>
    </row>
    <row r="15" spans="1:8">
      <c r="A15">
        <v>8</v>
      </c>
      <c r="B15" s="37" t="e">
        <f t="shared" si="0"/>
        <v>#REF!</v>
      </c>
      <c r="D15" s="35" t="s">
        <v>803</v>
      </c>
      <c r="E15">
        <v>8</v>
      </c>
      <c r="F15" s="37" t="e">
        <f t="shared" si="1"/>
        <v>#REF!</v>
      </c>
    </row>
    <row r="16" spans="1:8">
      <c r="A16">
        <v>9</v>
      </c>
      <c r="B16" s="37" t="e">
        <f t="shared" si="0"/>
        <v>#REF!</v>
      </c>
      <c r="D16" s="35" t="s">
        <v>804</v>
      </c>
      <c r="E16">
        <v>9</v>
      </c>
      <c r="F16" s="37" t="e">
        <f t="shared" si="1"/>
        <v>#REF!</v>
      </c>
    </row>
    <row r="17" spans="1:6">
      <c r="A17">
        <v>10</v>
      </c>
      <c r="B17" s="37" t="e">
        <f t="shared" si="0"/>
        <v>#REF!</v>
      </c>
      <c r="D17" s="35" t="s">
        <v>805</v>
      </c>
      <c r="E17">
        <v>10</v>
      </c>
      <c r="F17" s="37" t="e">
        <f t="shared" si="1"/>
        <v>#REF!</v>
      </c>
    </row>
    <row r="18" spans="1:6">
      <c r="A18">
        <v>11</v>
      </c>
      <c r="B18" s="37" t="e">
        <f t="shared" si="0"/>
        <v>#REF!</v>
      </c>
      <c r="D18" s="35" t="s">
        <v>806</v>
      </c>
      <c r="E18">
        <v>11</v>
      </c>
      <c r="F18" s="37" t="e">
        <f t="shared" si="1"/>
        <v>#REF!</v>
      </c>
    </row>
    <row r="19" spans="1:6">
      <c r="A19">
        <v>12</v>
      </c>
      <c r="B19" s="37" t="e">
        <f t="shared" si="0"/>
        <v>#REF!</v>
      </c>
      <c r="D19" s="35" t="s">
        <v>807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abSelected="1" zoomScale="98" zoomScaleNormal="98" workbookViewId="0">
      <selection sqref="A1:I1"/>
    </sheetView>
  </sheetViews>
  <sheetFormatPr defaultRowHeight="12.5"/>
  <cols>
    <col min="1" max="1" width="6.26953125" customWidth="1"/>
    <col min="2" max="2" width="40.81640625" customWidth="1"/>
    <col min="3" max="3" width="28.26953125" customWidth="1"/>
    <col min="4" max="6" width="27.54296875" customWidth="1"/>
    <col min="7" max="7" width="26" customWidth="1"/>
    <col min="8" max="8" width="28.81640625" customWidth="1"/>
    <col min="9" max="9" width="25.26953125" customWidth="1"/>
    <col min="10" max="10" width="23.453125" bestFit="1" customWidth="1"/>
    <col min="12" max="13" width="9.1796875" hidden="1" customWidth="1"/>
  </cols>
  <sheetData>
    <row r="1" spans="1:15" ht="25">
      <c r="A1" s="127" t="s">
        <v>20</v>
      </c>
      <c r="B1" s="127"/>
      <c r="C1" s="127"/>
      <c r="D1" s="127"/>
      <c r="E1" s="127"/>
      <c r="F1" s="127"/>
      <c r="G1" s="127"/>
      <c r="H1" s="127"/>
      <c r="I1" s="127"/>
      <c r="J1" s="38"/>
      <c r="K1" s="38"/>
      <c r="N1" s="38"/>
      <c r="O1" s="38"/>
    </row>
    <row r="2" spans="1:15" ht="18"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</row>
    <row r="3" spans="1:15" ht="25">
      <c r="A3" s="128" t="s">
        <v>903</v>
      </c>
      <c r="B3" s="128"/>
      <c r="C3" s="128"/>
      <c r="D3" s="128"/>
      <c r="E3" s="128"/>
      <c r="F3" s="128"/>
      <c r="G3" s="128"/>
      <c r="H3" s="41"/>
      <c r="I3" s="41"/>
      <c r="J3" s="42"/>
      <c r="K3" s="42"/>
      <c r="L3" s="42"/>
      <c r="M3" s="42"/>
      <c r="N3" s="42"/>
      <c r="O3" s="42"/>
    </row>
    <row r="4" spans="1:15" ht="18">
      <c r="A4" s="50"/>
      <c r="B4" s="50"/>
      <c r="C4" s="51"/>
      <c r="D4" s="52"/>
      <c r="E4" s="52"/>
      <c r="F4" s="52"/>
      <c r="G4" s="53"/>
      <c r="H4" s="22"/>
      <c r="I4" s="22"/>
    </row>
    <row r="5" spans="1:15" ht="66" customHeight="1">
      <c r="A5" s="54" t="s">
        <v>0</v>
      </c>
      <c r="B5" s="54" t="s">
        <v>13</v>
      </c>
      <c r="C5" s="55" t="s">
        <v>882</v>
      </c>
      <c r="D5" s="56" t="s">
        <v>24</v>
      </c>
      <c r="E5" s="57" t="s">
        <v>883</v>
      </c>
      <c r="F5" s="57" t="s">
        <v>884</v>
      </c>
      <c r="G5" s="58"/>
      <c r="H5" s="43"/>
    </row>
    <row r="6" spans="1:15" ht="18.5">
      <c r="A6" s="57"/>
      <c r="B6" s="57"/>
      <c r="C6" s="62" t="s">
        <v>902</v>
      </c>
      <c r="D6" s="62" t="s">
        <v>902</v>
      </c>
      <c r="E6" s="62" t="s">
        <v>902</v>
      </c>
      <c r="F6" s="63" t="s">
        <v>902</v>
      </c>
      <c r="G6" s="59"/>
      <c r="H6" s="44"/>
    </row>
    <row r="7" spans="1:15" ht="18">
      <c r="A7" s="47">
        <v>1</v>
      </c>
      <c r="B7" s="47" t="s">
        <v>885</v>
      </c>
      <c r="C7" s="66">
        <v>293304623517.57593</v>
      </c>
      <c r="D7" s="66">
        <v>485756936.54689997</v>
      </c>
      <c r="E7" s="66">
        <v>15642853458.297001</v>
      </c>
      <c r="F7" s="71">
        <f>C7+D7+E7</f>
        <v>309433233912.4198</v>
      </c>
      <c r="G7" s="60"/>
      <c r="H7" s="46"/>
    </row>
    <row r="8" spans="1:15" ht="18">
      <c r="A8" s="47">
        <v>2</v>
      </c>
      <c r="B8" s="47" t="s">
        <v>886</v>
      </c>
      <c r="C8" s="66">
        <v>148768024684.6929</v>
      </c>
      <c r="D8" s="66">
        <v>246382409.72920001</v>
      </c>
      <c r="E8" s="66">
        <v>52142844860.989998</v>
      </c>
      <c r="F8" s="71">
        <f t="shared" ref="F8:F15" si="0">C8+D8+E8</f>
        <v>201157251955.41208</v>
      </c>
      <c r="G8" s="60"/>
      <c r="H8" s="46"/>
    </row>
    <row r="9" spans="1:15" ht="18">
      <c r="A9" s="47">
        <v>3</v>
      </c>
      <c r="B9" s="47" t="s">
        <v>887</v>
      </c>
      <c r="C9" s="66">
        <v>114693911246.4325</v>
      </c>
      <c r="D9" s="66">
        <v>189950510.4948</v>
      </c>
      <c r="E9" s="66">
        <v>36499991402.693001</v>
      </c>
      <c r="F9" s="71">
        <f t="shared" si="0"/>
        <v>151383853159.6203</v>
      </c>
      <c r="G9" s="60"/>
      <c r="H9" s="46"/>
    </row>
    <row r="10" spans="1:15" ht="18">
      <c r="A10" s="47">
        <v>4</v>
      </c>
      <c r="B10" s="47" t="s">
        <v>888</v>
      </c>
      <c r="C10" s="66">
        <v>38609634261.769997</v>
      </c>
      <c r="D10" s="66">
        <v>95268627.489099994</v>
      </c>
      <c r="E10" s="66">
        <v>0</v>
      </c>
      <c r="F10" s="71">
        <f>C10+D10+E10</f>
        <v>38704902889.259094</v>
      </c>
      <c r="G10" s="60"/>
      <c r="H10" s="46"/>
    </row>
    <row r="11" spans="1:15" ht="18">
      <c r="A11" s="47">
        <v>5</v>
      </c>
      <c r="B11" s="47" t="s">
        <v>889</v>
      </c>
      <c r="C11" s="66">
        <v>4555125013.0600004</v>
      </c>
      <c r="D11" s="67">
        <v>0</v>
      </c>
      <c r="E11" s="66">
        <v>343544401.16000003</v>
      </c>
      <c r="F11" s="71">
        <f t="shared" si="0"/>
        <v>4898669414.2200003</v>
      </c>
      <c r="G11" s="60"/>
      <c r="H11" s="46"/>
    </row>
    <row r="12" spans="1:15" ht="18">
      <c r="A12" s="47">
        <v>6</v>
      </c>
      <c r="B12" s="47" t="s">
        <v>904</v>
      </c>
      <c r="C12" s="66">
        <v>35000000000</v>
      </c>
      <c r="D12" s="67">
        <v>0</v>
      </c>
      <c r="E12" s="66">
        <v>0</v>
      </c>
      <c r="F12" s="71">
        <f t="shared" si="0"/>
        <v>35000000000</v>
      </c>
      <c r="G12" s="60"/>
      <c r="H12" s="46"/>
    </row>
    <row r="13" spans="1:15" ht="18">
      <c r="A13" s="47">
        <v>7</v>
      </c>
      <c r="B13" s="47" t="s">
        <v>905</v>
      </c>
      <c r="C13" s="66">
        <v>4000000000</v>
      </c>
      <c r="D13" s="67">
        <v>0</v>
      </c>
      <c r="E13" s="66">
        <v>0</v>
      </c>
      <c r="F13" s="71">
        <f t="shared" si="0"/>
        <v>4000000000</v>
      </c>
      <c r="G13" s="60"/>
      <c r="H13" s="46"/>
    </row>
    <row r="14" spans="1:15" ht="18">
      <c r="A14" s="47">
        <v>8</v>
      </c>
      <c r="B14" s="61" t="s">
        <v>900</v>
      </c>
      <c r="C14" s="66">
        <v>9922726687.9300003</v>
      </c>
      <c r="D14" s="67">
        <v>0</v>
      </c>
      <c r="E14" s="66">
        <v>4001692670.5900002</v>
      </c>
      <c r="F14" s="71">
        <f t="shared" si="0"/>
        <v>13924419358.52</v>
      </c>
      <c r="G14" s="60"/>
      <c r="H14" s="46"/>
    </row>
    <row r="15" spans="1:15" ht="18">
      <c r="A15" s="47">
        <v>9</v>
      </c>
      <c r="B15" s="47" t="s">
        <v>901</v>
      </c>
      <c r="C15" s="66">
        <v>4095372113.96</v>
      </c>
      <c r="D15" s="67">
        <v>0</v>
      </c>
      <c r="E15" s="66"/>
      <c r="F15" s="71">
        <f t="shared" si="0"/>
        <v>4095372113.96</v>
      </c>
      <c r="G15" s="60"/>
      <c r="H15" s="46"/>
    </row>
    <row r="16" spans="1:15" ht="18">
      <c r="A16" s="47"/>
      <c r="B16" s="47" t="s">
        <v>884</v>
      </c>
      <c r="C16" s="68">
        <f>SUM(C7:C15)</f>
        <v>652949417525.42139</v>
      </c>
      <c r="D16" s="68">
        <f t="shared" ref="D16:E16" si="1">SUM(D7:D15)</f>
        <v>1017358484.2599999</v>
      </c>
      <c r="E16" s="68">
        <f t="shared" si="1"/>
        <v>108630926793.73001</v>
      </c>
      <c r="F16" s="68">
        <f>SUM(F7:F15)</f>
        <v>762597702803.41113</v>
      </c>
      <c r="G16" s="60"/>
      <c r="H16" s="45"/>
    </row>
    <row r="17" spans="1:10" ht="18">
      <c r="A17" s="23"/>
      <c r="B17" s="48" t="s">
        <v>890</v>
      </c>
      <c r="C17" s="65"/>
      <c r="D17" s="49"/>
      <c r="E17" s="49"/>
      <c r="F17" s="49"/>
      <c r="G17" s="49"/>
      <c r="H17" s="46"/>
      <c r="I17" s="46"/>
    </row>
    <row r="18" spans="1:10" ht="18">
      <c r="A18" s="23"/>
      <c r="C18" s="49"/>
      <c r="D18" s="64"/>
      <c r="E18" s="64"/>
      <c r="F18" s="39"/>
      <c r="G18" s="49"/>
      <c r="H18" s="49"/>
      <c r="I18" s="49"/>
    </row>
    <row r="20" spans="1:10" ht="34.5" customHeight="1">
      <c r="B20" s="126" t="s">
        <v>906</v>
      </c>
      <c r="C20" s="126"/>
      <c r="D20" s="126"/>
      <c r="E20" s="126"/>
      <c r="F20" s="126"/>
      <c r="G20" s="126"/>
      <c r="H20" s="126"/>
      <c r="I20" s="126"/>
      <c r="J20" s="126"/>
    </row>
    <row r="21" spans="1:10" ht="13">
      <c r="A21" s="75"/>
      <c r="B21" s="75">
        <v>1</v>
      </c>
      <c r="C21" s="75">
        <v>2</v>
      </c>
      <c r="D21" s="75">
        <v>3</v>
      </c>
      <c r="E21" s="75" t="s">
        <v>891</v>
      </c>
      <c r="F21" s="77">
        <v>5</v>
      </c>
      <c r="G21" s="77">
        <v>6</v>
      </c>
      <c r="H21" s="77" t="s">
        <v>910</v>
      </c>
      <c r="I21" s="78"/>
    </row>
    <row r="22" spans="1:10" ht="36" customHeight="1">
      <c r="A22" s="98" t="s">
        <v>0</v>
      </c>
      <c r="B22" s="98" t="s">
        <v>13</v>
      </c>
      <c r="C22" s="99" t="s">
        <v>4</v>
      </c>
      <c r="D22" s="98" t="s">
        <v>892</v>
      </c>
      <c r="E22" s="98" t="s">
        <v>11</v>
      </c>
      <c r="F22" s="100" t="s">
        <v>24</v>
      </c>
      <c r="G22" s="101" t="s">
        <v>883</v>
      </c>
      <c r="H22" s="98" t="s">
        <v>12</v>
      </c>
      <c r="I22" s="79"/>
    </row>
    <row r="23" spans="1:10" ht="15">
      <c r="A23" s="80"/>
      <c r="B23" s="80"/>
      <c r="C23" s="81" t="s">
        <v>902</v>
      </c>
      <c r="D23" s="81" t="s">
        <v>902</v>
      </c>
      <c r="E23" s="81" t="s">
        <v>902</v>
      </c>
      <c r="F23" s="81" t="s">
        <v>902</v>
      </c>
      <c r="G23" s="81" t="s">
        <v>902</v>
      </c>
      <c r="H23" s="102" t="s">
        <v>902</v>
      </c>
      <c r="I23" s="82"/>
    </row>
    <row r="24" spans="1:10" ht="18">
      <c r="A24" s="83">
        <v>1</v>
      </c>
      <c r="B24" s="84" t="s">
        <v>893</v>
      </c>
      <c r="C24" s="72">
        <v>270031781332.62009</v>
      </c>
      <c r="D24" s="104">
        <v>34368196657.709999</v>
      </c>
      <c r="E24" s="85">
        <f>C24-D24</f>
        <v>235663584674.9101</v>
      </c>
      <c r="F24" s="67">
        <v>447213580.53390002</v>
      </c>
      <c r="G24" s="86">
        <v>14599996561.08</v>
      </c>
      <c r="H24" s="76">
        <f>E24+F24+G24</f>
        <v>250710794816.52399</v>
      </c>
      <c r="I24" s="87"/>
    </row>
    <row r="25" spans="1:10" ht="18">
      <c r="A25" s="83">
        <v>2</v>
      </c>
      <c r="B25" s="84" t="s">
        <v>894</v>
      </c>
      <c r="C25" s="66">
        <v>5567665594.4870005</v>
      </c>
      <c r="D25" s="85">
        <v>0</v>
      </c>
      <c r="E25" s="85">
        <f t="shared" ref="E25:E28" si="2">C25-D25</f>
        <v>5567665594.4870005</v>
      </c>
      <c r="F25" s="67">
        <v>9220898.5677000005</v>
      </c>
      <c r="G25" s="86">
        <v>0</v>
      </c>
      <c r="H25" s="76">
        <f t="shared" ref="H25:H28" si="3">E25+F25+G25</f>
        <v>5576886493.0547009</v>
      </c>
      <c r="I25" s="87"/>
    </row>
    <row r="26" spans="1:10" ht="18">
      <c r="A26" s="83">
        <v>3</v>
      </c>
      <c r="B26" s="84" t="s">
        <v>895</v>
      </c>
      <c r="C26" s="72">
        <v>2783832797.2435002</v>
      </c>
      <c r="D26" s="85">
        <v>0</v>
      </c>
      <c r="E26" s="85">
        <f t="shared" si="2"/>
        <v>2783832797.2435002</v>
      </c>
      <c r="F26" s="67">
        <v>4610449.2839000002</v>
      </c>
      <c r="G26" s="86">
        <v>0</v>
      </c>
      <c r="H26" s="76">
        <f t="shared" si="3"/>
        <v>2788443246.5274</v>
      </c>
      <c r="I26" s="87"/>
    </row>
    <row r="27" spans="1:10" ht="18">
      <c r="A27" s="83">
        <v>4</v>
      </c>
      <c r="B27" s="84" t="s">
        <v>896</v>
      </c>
      <c r="C27" s="72">
        <v>9353678198.7381992</v>
      </c>
      <c r="D27" s="85">
        <v>0</v>
      </c>
      <c r="E27" s="85">
        <f t="shared" si="2"/>
        <v>9353678198.7381992</v>
      </c>
      <c r="F27" s="67">
        <v>15491109.59</v>
      </c>
      <c r="G27" s="86">
        <v>0</v>
      </c>
      <c r="H27" s="76">
        <f t="shared" si="3"/>
        <v>9369169308.3281994</v>
      </c>
      <c r="I27" s="87"/>
    </row>
    <row r="28" spans="1:10" ht="18">
      <c r="A28" s="83">
        <v>5</v>
      </c>
      <c r="B28" s="83" t="s">
        <v>897</v>
      </c>
      <c r="C28" s="66">
        <v>5567665594.4870005</v>
      </c>
      <c r="D28" s="85">
        <v>34976456.560000002</v>
      </c>
      <c r="E28" s="85">
        <f t="shared" si="2"/>
        <v>5532689137.927</v>
      </c>
      <c r="F28" s="67">
        <v>9220898.5677000005</v>
      </c>
      <c r="G28" s="86">
        <v>1042856897.22</v>
      </c>
      <c r="H28" s="76">
        <f t="shared" si="3"/>
        <v>6584766933.7147007</v>
      </c>
      <c r="I28" s="87"/>
    </row>
    <row r="29" spans="1:10" ht="18" thickBot="1">
      <c r="A29" s="80"/>
      <c r="B29" s="88" t="s">
        <v>898</v>
      </c>
      <c r="C29" s="73">
        <f>SUM(C24:C28)</f>
        <v>293304623517.57587</v>
      </c>
      <c r="D29" s="73">
        <f t="shared" ref="D29:H29" si="4">SUM(D24:D28)</f>
        <v>34403173114.269997</v>
      </c>
      <c r="E29" s="73">
        <f t="shared" si="4"/>
        <v>258901450403.30579</v>
      </c>
      <c r="F29" s="73">
        <f t="shared" si="4"/>
        <v>485756936.54320008</v>
      </c>
      <c r="G29" s="74">
        <f t="shared" si="4"/>
        <v>15642853458.299999</v>
      </c>
      <c r="H29" s="103">
        <f t="shared" si="4"/>
        <v>275030060798.14899</v>
      </c>
      <c r="I29" s="89"/>
    </row>
    <row r="30" spans="1:10" ht="13.5" thickTop="1">
      <c r="A30" s="90"/>
      <c r="B30" s="90"/>
      <c r="C30" s="90"/>
      <c r="D30" s="91"/>
      <c r="E30" s="91"/>
      <c r="F30" s="92"/>
      <c r="G30" s="93"/>
      <c r="H30" s="94"/>
      <c r="I30" s="87"/>
    </row>
    <row r="31" spans="1:10" ht="23">
      <c r="A31" s="95" t="s">
        <v>907</v>
      </c>
      <c r="B31" s="90"/>
      <c r="C31" s="90"/>
      <c r="D31" s="90"/>
      <c r="E31" s="91"/>
      <c r="F31" s="91"/>
      <c r="G31" s="96"/>
      <c r="H31" s="96"/>
      <c r="I31" s="91"/>
    </row>
    <row r="32" spans="1:10" ht="70.5" customHeight="1">
      <c r="A32" s="129" t="s">
        <v>908</v>
      </c>
      <c r="B32" s="129"/>
      <c r="C32" s="129"/>
      <c r="D32" s="129"/>
      <c r="E32" s="129"/>
      <c r="F32" s="129"/>
      <c r="G32" s="129"/>
      <c r="H32" s="129"/>
      <c r="I32" s="129"/>
    </row>
    <row r="33" spans="1:9" ht="13">
      <c r="A33" s="90"/>
      <c r="B33" s="97"/>
      <c r="C33" s="97"/>
      <c r="D33" s="97"/>
      <c r="E33" s="97"/>
      <c r="F33" s="97"/>
      <c r="G33" s="90"/>
      <c r="H33" s="90"/>
      <c r="I33" s="90"/>
    </row>
    <row r="34" spans="1:9" ht="13" hidden="1">
      <c r="A34" s="90"/>
      <c r="B34" s="97"/>
      <c r="C34" s="97"/>
      <c r="D34" s="97"/>
      <c r="E34" s="97"/>
      <c r="F34" s="97"/>
      <c r="G34" s="90"/>
      <c r="H34" s="90"/>
      <c r="I34" s="90"/>
    </row>
    <row r="35" spans="1:9" ht="16.5">
      <c r="A35" s="126"/>
      <c r="B35" s="126"/>
      <c r="C35" s="126"/>
      <c r="D35" s="126"/>
      <c r="E35" s="126"/>
      <c r="F35" s="126"/>
      <c r="G35" s="126"/>
      <c r="H35" s="126"/>
      <c r="I35" s="126"/>
    </row>
    <row r="36" spans="1:9" ht="36.75" customHeight="1">
      <c r="A36" s="90"/>
      <c r="B36" s="90"/>
      <c r="C36" s="125" t="s">
        <v>899</v>
      </c>
      <c r="D36" s="125"/>
      <c r="E36" s="125"/>
      <c r="F36" s="125"/>
      <c r="G36" s="90"/>
      <c r="H36" s="90"/>
      <c r="I36" s="90"/>
    </row>
    <row r="37" spans="1:9" ht="20">
      <c r="A37" s="90"/>
      <c r="B37" s="90"/>
      <c r="C37" s="124" t="s">
        <v>911</v>
      </c>
      <c r="D37" s="124"/>
      <c r="E37" s="124"/>
      <c r="F37" s="124"/>
      <c r="G37" s="124"/>
      <c r="H37" s="124"/>
      <c r="I37" s="90"/>
    </row>
    <row r="38" spans="1:9" ht="20.5">
      <c r="A38" s="90"/>
      <c r="B38" s="90"/>
      <c r="C38" s="125" t="s">
        <v>912</v>
      </c>
      <c r="D38" s="125"/>
      <c r="E38" s="125"/>
      <c r="F38" s="125"/>
      <c r="G38" s="125"/>
      <c r="H38" s="125"/>
      <c r="I38" s="90"/>
    </row>
    <row r="39" spans="1:9" ht="20.5">
      <c r="A39" s="90"/>
      <c r="B39" s="90"/>
      <c r="C39" s="125" t="s">
        <v>913</v>
      </c>
      <c r="D39" s="125"/>
      <c r="E39" s="125"/>
      <c r="F39" s="125"/>
      <c r="G39" s="125"/>
      <c r="H39" s="125"/>
      <c r="I39" s="90"/>
    </row>
  </sheetData>
  <mergeCells count="9">
    <mergeCell ref="C37:H37"/>
    <mergeCell ref="C38:H38"/>
    <mergeCell ref="C39:H39"/>
    <mergeCell ref="B20:J20"/>
    <mergeCell ref="A1:I1"/>
    <mergeCell ref="A3:G3"/>
    <mergeCell ref="A35:I35"/>
    <mergeCell ref="A32:I32"/>
    <mergeCell ref="C36:F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60"/>
  <sheetViews>
    <sheetView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3" sqref="D3"/>
    </sheetView>
  </sheetViews>
  <sheetFormatPr defaultRowHeight="12.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0" width="19.54296875" customWidth="1"/>
    <col min="11" max="11" width="21" customWidth="1"/>
    <col min="12" max="12" width="22" bestFit="1" customWidth="1"/>
    <col min="13" max="14" width="22" customWidth="1"/>
    <col min="15" max="15" width="24.1796875" bestFit="1" customWidth="1"/>
    <col min="16" max="16" width="20.1796875" bestFit="1" customWidth="1"/>
    <col min="17" max="17" width="4.26953125" bestFit="1" customWidth="1"/>
  </cols>
  <sheetData>
    <row r="1" spans="1:17" ht="25" hidden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69"/>
      <c r="N1" s="69"/>
      <c r="O1" s="27"/>
      <c r="P1" s="27"/>
      <c r="Q1" s="27"/>
    </row>
    <row r="2" spans="1:17" ht="25">
      <c r="A2" s="133" t="s">
        <v>20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19"/>
    </row>
    <row r="3" spans="1:17" ht="18" customHeight="1">
      <c r="H3" s="23" t="s">
        <v>16</v>
      </c>
    </row>
    <row r="4" spans="1:17" ht="18">
      <c r="A4" s="141" t="s">
        <v>914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</row>
    <row r="5" spans="1:17" ht="20">
      <c r="A5" s="22"/>
      <c r="B5" s="22"/>
      <c r="C5" s="2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22"/>
    </row>
    <row r="6" spans="1:17" ht="1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70">
        <v>13</v>
      </c>
      <c r="N6" s="70">
        <v>14</v>
      </c>
      <c r="O6" s="2" t="s">
        <v>916</v>
      </c>
      <c r="P6" s="2" t="s">
        <v>917</v>
      </c>
      <c r="Q6" s="1"/>
    </row>
    <row r="7" spans="1:17" ht="12.75" customHeight="1">
      <c r="A7" s="130" t="s">
        <v>0</v>
      </c>
      <c r="B7" s="130" t="s">
        <v>13</v>
      </c>
      <c r="C7" s="130" t="s">
        <v>1</v>
      </c>
      <c r="D7" s="130" t="s">
        <v>4</v>
      </c>
      <c r="E7" s="130" t="s">
        <v>22</v>
      </c>
      <c r="F7" s="130" t="s">
        <v>2</v>
      </c>
      <c r="G7" s="136" t="s">
        <v>18</v>
      </c>
      <c r="H7" s="137"/>
      <c r="I7" s="138"/>
      <c r="J7" s="130" t="s">
        <v>11</v>
      </c>
      <c r="K7" s="139" t="s">
        <v>879</v>
      </c>
      <c r="L7" s="130" t="s">
        <v>62</v>
      </c>
      <c r="M7" s="130" t="s">
        <v>881</v>
      </c>
      <c r="N7" s="130" t="s">
        <v>915</v>
      </c>
      <c r="O7" s="130" t="s">
        <v>19</v>
      </c>
      <c r="P7" s="130" t="s">
        <v>12</v>
      </c>
      <c r="Q7" s="130" t="s">
        <v>0</v>
      </c>
    </row>
    <row r="8" spans="1:17" ht="44.25" customHeight="1">
      <c r="A8" s="131"/>
      <c r="B8" s="131"/>
      <c r="C8" s="131"/>
      <c r="D8" s="131"/>
      <c r="E8" s="131"/>
      <c r="F8" s="131"/>
      <c r="G8" s="3" t="s">
        <v>3</v>
      </c>
      <c r="H8" s="3" t="s">
        <v>10</v>
      </c>
      <c r="I8" s="3" t="s">
        <v>812</v>
      </c>
      <c r="J8" s="131"/>
      <c r="K8" s="140"/>
      <c r="L8" s="131"/>
      <c r="M8" s="131"/>
      <c r="N8" s="131"/>
      <c r="O8" s="131"/>
      <c r="P8" s="131"/>
      <c r="Q8" s="131"/>
    </row>
    <row r="9" spans="1:17" ht="15">
      <c r="A9" s="1"/>
      <c r="B9" s="1"/>
      <c r="C9" s="1"/>
      <c r="D9" s="81" t="s">
        <v>902</v>
      </c>
      <c r="E9" s="81" t="s">
        <v>902</v>
      </c>
      <c r="F9" s="81" t="s">
        <v>902</v>
      </c>
      <c r="G9" s="81" t="s">
        <v>902</v>
      </c>
      <c r="H9" s="81" t="s">
        <v>902</v>
      </c>
      <c r="I9" s="81" t="s">
        <v>902</v>
      </c>
      <c r="J9" s="81" t="s">
        <v>902</v>
      </c>
      <c r="K9" s="81" t="s">
        <v>902</v>
      </c>
      <c r="L9" s="81" t="s">
        <v>902</v>
      </c>
      <c r="M9" s="81" t="s">
        <v>902</v>
      </c>
      <c r="N9" s="81" t="s">
        <v>902</v>
      </c>
      <c r="O9" s="81" t="s">
        <v>902</v>
      </c>
      <c r="P9" s="81" t="s">
        <v>902</v>
      </c>
      <c r="Q9" s="1"/>
    </row>
    <row r="10" spans="1:17" ht="18" customHeight="1">
      <c r="A10" s="1">
        <v>1</v>
      </c>
      <c r="B10" s="29" t="s">
        <v>25</v>
      </c>
      <c r="C10" s="28">
        <v>17</v>
      </c>
      <c r="D10" s="5">
        <v>3673578708.9956002</v>
      </c>
      <c r="E10" s="5">
        <v>521109993.95630002</v>
      </c>
      <c r="F10" s="6">
        <f>D10+E10</f>
        <v>4194688702.9519005</v>
      </c>
      <c r="G10" s="7">
        <v>42102357.899999999</v>
      </c>
      <c r="H10" s="7">
        <v>0</v>
      </c>
      <c r="I10" s="5">
        <v>403803113.36000001</v>
      </c>
      <c r="J10" s="8">
        <f>F10-G10-H10-I10</f>
        <v>3748783231.6919003</v>
      </c>
      <c r="K10" s="6">
        <v>7405188.7699999996</v>
      </c>
      <c r="L10" s="8">
        <v>1065830616.8285</v>
      </c>
      <c r="M10" s="20">
        <v>0</v>
      </c>
      <c r="N10" s="20">
        <f>L10-M10</f>
        <v>1065830616.8285</v>
      </c>
      <c r="O10" s="20">
        <f>F10+K10+L10</f>
        <v>5267924508.5504007</v>
      </c>
      <c r="P10" s="9">
        <f t="shared" ref="P10:P45" si="0">J10+K10+N10</f>
        <v>4822019037.2904005</v>
      </c>
      <c r="Q10" s="1">
        <v>1</v>
      </c>
    </row>
    <row r="11" spans="1:17" ht="18" customHeight="1">
      <c r="A11" s="1">
        <v>2</v>
      </c>
      <c r="B11" s="29" t="s">
        <v>26</v>
      </c>
      <c r="C11" s="24">
        <v>21</v>
      </c>
      <c r="D11" s="5">
        <v>3908056014.3243999</v>
      </c>
      <c r="E11" s="5">
        <v>0</v>
      </c>
      <c r="F11" s="6">
        <f t="shared" ref="F11:F45" si="1">D11+E11</f>
        <v>3908056014.3243999</v>
      </c>
      <c r="G11" s="7">
        <v>39094397.359999999</v>
      </c>
      <c r="H11" s="7">
        <v>0</v>
      </c>
      <c r="I11" s="5">
        <v>421726653.69999999</v>
      </c>
      <c r="J11" s="8">
        <f t="shared" ref="J11:J45" si="2">F11-G11-H11-I11</f>
        <v>3447234963.2644</v>
      </c>
      <c r="K11" s="6">
        <v>6472333.4199999999</v>
      </c>
      <c r="L11" s="8">
        <v>1105981251.9193001</v>
      </c>
      <c r="M11" s="20">
        <v>0</v>
      </c>
      <c r="N11" s="20">
        <f t="shared" ref="N11:N45" si="3">L11-M11</f>
        <v>1105981251.9193001</v>
      </c>
      <c r="O11" s="20">
        <f t="shared" ref="O11:O45" si="4">F11+K11+L11</f>
        <v>5020509599.6637001</v>
      </c>
      <c r="P11" s="9">
        <f t="shared" si="0"/>
        <v>4559688548.6037006</v>
      </c>
      <c r="Q11" s="1">
        <v>2</v>
      </c>
    </row>
    <row r="12" spans="1:17" ht="18" customHeight="1">
      <c r="A12" s="1">
        <v>3</v>
      </c>
      <c r="B12" s="29" t="s">
        <v>27</v>
      </c>
      <c r="C12" s="24">
        <v>31</v>
      </c>
      <c r="D12" s="5">
        <v>3944373271.7354002</v>
      </c>
      <c r="E12" s="5">
        <v>8823202337.7150002</v>
      </c>
      <c r="F12" s="6">
        <f t="shared" si="1"/>
        <v>12767575609.450401</v>
      </c>
      <c r="G12" s="7">
        <v>14782883.32</v>
      </c>
      <c r="H12" s="7">
        <v>0</v>
      </c>
      <c r="I12" s="5">
        <v>1052339532.95</v>
      </c>
      <c r="J12" s="8">
        <f t="shared" si="2"/>
        <v>11700453193.180401</v>
      </c>
      <c r="K12" s="6">
        <v>28610413.120000001</v>
      </c>
      <c r="L12" s="8">
        <v>1268582147.7446001</v>
      </c>
      <c r="M12" s="20">
        <v>0</v>
      </c>
      <c r="N12" s="20">
        <f t="shared" si="3"/>
        <v>1268582147.7446001</v>
      </c>
      <c r="O12" s="20">
        <f t="shared" si="4"/>
        <v>14064768170.315002</v>
      </c>
      <c r="P12" s="9">
        <f t="shared" si="0"/>
        <v>12997645754.045002</v>
      </c>
      <c r="Q12" s="1">
        <v>3</v>
      </c>
    </row>
    <row r="13" spans="1:17" ht="18" customHeight="1">
      <c r="A13" s="1">
        <v>4</v>
      </c>
      <c r="B13" s="29" t="s">
        <v>28</v>
      </c>
      <c r="C13" s="24">
        <v>21</v>
      </c>
      <c r="D13" s="5">
        <v>3900734731.4728999</v>
      </c>
      <c r="E13" s="5">
        <v>0</v>
      </c>
      <c r="F13" s="6">
        <f t="shared" si="1"/>
        <v>3900734731.4728999</v>
      </c>
      <c r="G13" s="7">
        <v>54906525.840000004</v>
      </c>
      <c r="H13" s="7">
        <v>0</v>
      </c>
      <c r="I13" s="5">
        <v>89972595.590000004</v>
      </c>
      <c r="J13" s="8">
        <f t="shared" si="2"/>
        <v>3755855610.0428996</v>
      </c>
      <c r="K13" s="6">
        <v>6460208.2699999996</v>
      </c>
      <c r="L13" s="8">
        <v>1247570455.8513</v>
      </c>
      <c r="M13" s="20">
        <v>0</v>
      </c>
      <c r="N13" s="20">
        <f t="shared" si="3"/>
        <v>1247570455.8513</v>
      </c>
      <c r="O13" s="20">
        <f t="shared" si="4"/>
        <v>5154765395.5942001</v>
      </c>
      <c r="P13" s="9">
        <f t="shared" si="0"/>
        <v>5009886274.1641998</v>
      </c>
      <c r="Q13" s="1">
        <v>4</v>
      </c>
    </row>
    <row r="14" spans="1:17" ht="18" customHeight="1">
      <c r="A14" s="1">
        <v>5</v>
      </c>
      <c r="B14" s="29" t="s">
        <v>29</v>
      </c>
      <c r="C14" s="24">
        <v>20</v>
      </c>
      <c r="D14" s="5">
        <v>4692714571.9059</v>
      </c>
      <c r="E14" s="5">
        <v>0</v>
      </c>
      <c r="F14" s="6">
        <f t="shared" si="1"/>
        <v>4692714571.9059</v>
      </c>
      <c r="G14" s="7">
        <v>131623955.68000001</v>
      </c>
      <c r="H14" s="7">
        <v>201255000</v>
      </c>
      <c r="I14" s="5">
        <v>743983685.64999998</v>
      </c>
      <c r="J14" s="8">
        <f t="shared" si="2"/>
        <v>3615851930.5758996</v>
      </c>
      <c r="K14" s="6">
        <v>7771846.9900000002</v>
      </c>
      <c r="L14" s="8">
        <v>1253912764.1587999</v>
      </c>
      <c r="M14" s="20">
        <v>0</v>
      </c>
      <c r="N14" s="20">
        <f t="shared" si="3"/>
        <v>1253912764.1587999</v>
      </c>
      <c r="O14" s="20">
        <f t="shared" si="4"/>
        <v>5954399183.0546999</v>
      </c>
      <c r="P14" s="9">
        <f t="shared" si="0"/>
        <v>4877536541.724699</v>
      </c>
      <c r="Q14" s="1">
        <v>5</v>
      </c>
    </row>
    <row r="15" spans="1:17" ht="18" customHeight="1">
      <c r="A15" s="1">
        <v>6</v>
      </c>
      <c r="B15" s="29" t="s">
        <v>30</v>
      </c>
      <c r="C15" s="24">
        <v>8</v>
      </c>
      <c r="D15" s="5">
        <v>3471274962.4092999</v>
      </c>
      <c r="E15" s="5">
        <v>7166698147.2750998</v>
      </c>
      <c r="F15" s="6">
        <f t="shared" si="1"/>
        <v>10637973109.684399</v>
      </c>
      <c r="G15" s="7">
        <v>33286734.18</v>
      </c>
      <c r="H15" s="7">
        <v>0</v>
      </c>
      <c r="I15" s="5">
        <v>1091938012.73</v>
      </c>
      <c r="J15" s="8">
        <f t="shared" si="2"/>
        <v>9512748362.7743988</v>
      </c>
      <c r="K15" s="6">
        <v>23019730.890000001</v>
      </c>
      <c r="L15" s="8">
        <v>928349008.14989996</v>
      </c>
      <c r="M15" s="20">
        <v>0</v>
      </c>
      <c r="N15" s="20">
        <f t="shared" si="3"/>
        <v>928349008.14989996</v>
      </c>
      <c r="O15" s="20">
        <f t="shared" si="4"/>
        <v>11589341848.724298</v>
      </c>
      <c r="P15" s="9">
        <f t="shared" si="0"/>
        <v>10464117101.814299</v>
      </c>
      <c r="Q15" s="1">
        <v>6</v>
      </c>
    </row>
    <row r="16" spans="1:17" ht="18" customHeight="1">
      <c r="A16" s="1">
        <v>7</v>
      </c>
      <c r="B16" s="29" t="s">
        <v>31</v>
      </c>
      <c r="C16" s="24">
        <v>23</v>
      </c>
      <c r="D16" s="5">
        <v>4399723267.1552</v>
      </c>
      <c r="E16" s="5">
        <v>0</v>
      </c>
      <c r="F16" s="6">
        <f t="shared" si="1"/>
        <v>4399723267.1552</v>
      </c>
      <c r="G16" s="7">
        <v>25398917.32</v>
      </c>
      <c r="H16" s="7">
        <v>103855987.23</v>
      </c>
      <c r="I16" s="5">
        <v>423541958.63</v>
      </c>
      <c r="J16" s="8">
        <f t="shared" si="2"/>
        <v>3846926403.9752002</v>
      </c>
      <c r="K16" s="6">
        <v>7286608.9500000002</v>
      </c>
      <c r="L16" s="8">
        <v>1214559338.9969001</v>
      </c>
      <c r="M16" s="20">
        <v>0</v>
      </c>
      <c r="N16" s="20">
        <f t="shared" si="3"/>
        <v>1214559338.9969001</v>
      </c>
      <c r="O16" s="20">
        <f t="shared" si="4"/>
        <v>5621569215.1021004</v>
      </c>
      <c r="P16" s="9">
        <f t="shared" si="0"/>
        <v>5068772351.9221001</v>
      </c>
      <c r="Q16" s="1">
        <v>7</v>
      </c>
    </row>
    <row r="17" spans="1:17" ht="18" customHeight="1">
      <c r="A17" s="1">
        <v>8</v>
      </c>
      <c r="B17" s="29" t="s">
        <v>32</v>
      </c>
      <c r="C17" s="24">
        <v>27</v>
      </c>
      <c r="D17" s="5">
        <v>4874262837.9993</v>
      </c>
      <c r="E17" s="5">
        <v>0</v>
      </c>
      <c r="F17" s="6">
        <f t="shared" si="1"/>
        <v>4874262837.9993</v>
      </c>
      <c r="G17" s="7">
        <v>18502027.789999999</v>
      </c>
      <c r="H17" s="7">
        <v>0</v>
      </c>
      <c r="I17" s="5">
        <v>323071065.25999999</v>
      </c>
      <c r="J17" s="8">
        <f t="shared" si="2"/>
        <v>4532689744.9492998</v>
      </c>
      <c r="K17" s="6">
        <v>8072518.4500000002</v>
      </c>
      <c r="L17" s="8">
        <v>1203019198.3729999</v>
      </c>
      <c r="M17" s="20">
        <v>0</v>
      </c>
      <c r="N17" s="20">
        <f t="shared" si="3"/>
        <v>1203019198.3729999</v>
      </c>
      <c r="O17" s="20">
        <f t="shared" si="4"/>
        <v>6085354554.8223</v>
      </c>
      <c r="P17" s="9">
        <f t="shared" si="0"/>
        <v>5743781461.7722998</v>
      </c>
      <c r="Q17" s="1">
        <v>8</v>
      </c>
    </row>
    <row r="18" spans="1:17" ht="18" customHeight="1">
      <c r="A18" s="1">
        <v>9</v>
      </c>
      <c r="B18" s="29" t="s">
        <v>33</v>
      </c>
      <c r="C18" s="24">
        <v>18</v>
      </c>
      <c r="D18" s="5">
        <v>3945045950.5461001</v>
      </c>
      <c r="E18" s="5">
        <v>0</v>
      </c>
      <c r="F18" s="6">
        <f t="shared" si="1"/>
        <v>3945045950.5461001</v>
      </c>
      <c r="G18" s="7">
        <v>68224089.090000004</v>
      </c>
      <c r="H18" s="7">
        <v>633134951.91999996</v>
      </c>
      <c r="I18" s="5">
        <v>750968266.75999999</v>
      </c>
      <c r="J18" s="8">
        <f t="shared" si="2"/>
        <v>2492718642.7761002</v>
      </c>
      <c r="K18" s="6">
        <v>6533594.3700000001</v>
      </c>
      <c r="L18" s="8">
        <v>1060754973.4346</v>
      </c>
      <c r="M18" s="20">
        <v>0</v>
      </c>
      <c r="N18" s="20">
        <f t="shared" si="3"/>
        <v>1060754973.4346</v>
      </c>
      <c r="O18" s="20">
        <f t="shared" si="4"/>
        <v>5012334518.3507004</v>
      </c>
      <c r="P18" s="9">
        <f t="shared" si="0"/>
        <v>3560007210.5806999</v>
      </c>
      <c r="Q18" s="1">
        <v>9</v>
      </c>
    </row>
    <row r="19" spans="1:17" ht="18" customHeight="1">
      <c r="A19" s="1">
        <v>10</v>
      </c>
      <c r="B19" s="29" t="s">
        <v>34</v>
      </c>
      <c r="C19" s="24">
        <v>25</v>
      </c>
      <c r="D19" s="5">
        <v>3983395621.6159</v>
      </c>
      <c r="E19" s="5">
        <v>12520027113.610201</v>
      </c>
      <c r="F19" s="6">
        <f t="shared" si="1"/>
        <v>16503422735.226101</v>
      </c>
      <c r="G19" s="7">
        <v>26150159.68</v>
      </c>
      <c r="H19" s="7">
        <v>0</v>
      </c>
      <c r="I19" s="5">
        <v>1233431660.8800001</v>
      </c>
      <c r="J19" s="8">
        <f t="shared" si="2"/>
        <v>15243840914.6661</v>
      </c>
      <c r="K19" s="6">
        <v>37867509.920000002</v>
      </c>
      <c r="L19" s="8">
        <v>1435309917.3705001</v>
      </c>
      <c r="M19" s="20">
        <v>0</v>
      </c>
      <c r="N19" s="20">
        <f t="shared" si="3"/>
        <v>1435309917.3705001</v>
      </c>
      <c r="O19" s="20">
        <f t="shared" si="4"/>
        <v>17976600162.516602</v>
      </c>
      <c r="P19" s="9">
        <f t="shared" si="0"/>
        <v>16717018341.9566</v>
      </c>
      <c r="Q19" s="1">
        <v>10</v>
      </c>
    </row>
    <row r="20" spans="1:17" ht="18" customHeight="1">
      <c r="A20" s="1">
        <v>11</v>
      </c>
      <c r="B20" s="29" t="s">
        <v>35</v>
      </c>
      <c r="C20" s="24">
        <v>13</v>
      </c>
      <c r="D20" s="5">
        <v>3509816805.7434001</v>
      </c>
      <c r="E20" s="5">
        <v>0</v>
      </c>
      <c r="F20" s="6">
        <f t="shared" si="1"/>
        <v>3509816805.7434001</v>
      </c>
      <c r="G20" s="7">
        <v>39542936.960000001</v>
      </c>
      <c r="H20" s="7">
        <v>0</v>
      </c>
      <c r="I20" s="5">
        <v>273186503.20740002</v>
      </c>
      <c r="J20" s="8">
        <f t="shared" si="2"/>
        <v>3197087365.5760002</v>
      </c>
      <c r="K20" s="6">
        <v>5812788.9000000004</v>
      </c>
      <c r="L20" s="8">
        <v>995884521.96039999</v>
      </c>
      <c r="M20" s="20">
        <v>0</v>
      </c>
      <c r="N20" s="20">
        <f t="shared" si="3"/>
        <v>995884521.96039999</v>
      </c>
      <c r="O20" s="20">
        <f t="shared" si="4"/>
        <v>4511514116.6037998</v>
      </c>
      <c r="P20" s="9">
        <f t="shared" si="0"/>
        <v>4198784676.4364004</v>
      </c>
      <c r="Q20" s="1">
        <v>11</v>
      </c>
    </row>
    <row r="21" spans="1:17" ht="18" customHeight="1">
      <c r="A21" s="1">
        <v>12</v>
      </c>
      <c r="B21" s="29" t="s">
        <v>36</v>
      </c>
      <c r="C21" s="24">
        <v>18</v>
      </c>
      <c r="D21" s="5">
        <v>3668321078.2723999</v>
      </c>
      <c r="E21" s="5">
        <v>1279202005.7321999</v>
      </c>
      <c r="F21" s="6">
        <f t="shared" si="1"/>
        <v>4947523084.0045996</v>
      </c>
      <c r="G21" s="7">
        <v>90241634.590000004</v>
      </c>
      <c r="H21" s="7">
        <v>0</v>
      </c>
      <c r="I21" s="5">
        <v>515176310.63</v>
      </c>
      <c r="J21" s="8">
        <f t="shared" si="2"/>
        <v>4342105138.7845993</v>
      </c>
      <c r="K21" s="6">
        <v>9124177.9000000004</v>
      </c>
      <c r="L21" s="8">
        <v>1127968563.0156</v>
      </c>
      <c r="M21" s="20">
        <v>0</v>
      </c>
      <c r="N21" s="20">
        <f t="shared" si="3"/>
        <v>1127968563.0156</v>
      </c>
      <c r="O21" s="20">
        <f t="shared" si="4"/>
        <v>6084615824.9201994</v>
      </c>
      <c r="P21" s="9">
        <f t="shared" si="0"/>
        <v>5479197879.7001991</v>
      </c>
      <c r="Q21" s="1">
        <v>12</v>
      </c>
    </row>
    <row r="22" spans="1:17" ht="18" customHeight="1">
      <c r="A22" s="1">
        <v>13</v>
      </c>
      <c r="B22" s="29" t="s">
        <v>37</v>
      </c>
      <c r="C22" s="24">
        <v>16</v>
      </c>
      <c r="D22" s="5">
        <v>3507836236.5742002</v>
      </c>
      <c r="E22" s="5">
        <v>0</v>
      </c>
      <c r="F22" s="6">
        <f t="shared" si="1"/>
        <v>3507836236.5742002</v>
      </c>
      <c r="G22" s="7">
        <v>96788194.019999996</v>
      </c>
      <c r="H22" s="7">
        <v>102458000.01000001</v>
      </c>
      <c r="I22" s="5">
        <v>424531814.39999998</v>
      </c>
      <c r="J22" s="8">
        <f t="shared" si="2"/>
        <v>2884058228.1441998</v>
      </c>
      <c r="K22" s="6">
        <v>5809508.7800000003</v>
      </c>
      <c r="L22" s="8">
        <v>1007180188.5591</v>
      </c>
      <c r="M22" s="20">
        <v>0</v>
      </c>
      <c r="N22" s="20">
        <f t="shared" si="3"/>
        <v>1007180188.5591</v>
      </c>
      <c r="O22" s="20">
        <f t="shared" si="4"/>
        <v>4520825933.9133005</v>
      </c>
      <c r="P22" s="9">
        <f t="shared" si="0"/>
        <v>3897047925.4833002</v>
      </c>
      <c r="Q22" s="1">
        <v>13</v>
      </c>
    </row>
    <row r="23" spans="1:17" ht="18" customHeight="1">
      <c r="A23" s="1">
        <v>14</v>
      </c>
      <c r="B23" s="29" t="s">
        <v>38</v>
      </c>
      <c r="C23" s="24">
        <v>17</v>
      </c>
      <c r="D23" s="5">
        <v>3945386434.6475</v>
      </c>
      <c r="E23" s="5">
        <v>0</v>
      </c>
      <c r="F23" s="6">
        <f t="shared" si="1"/>
        <v>3945386434.6475</v>
      </c>
      <c r="G23" s="7">
        <v>73982522.480000004</v>
      </c>
      <c r="H23" s="7">
        <v>0</v>
      </c>
      <c r="I23" s="5">
        <v>206468378.88999999</v>
      </c>
      <c r="J23" s="8">
        <f t="shared" si="2"/>
        <v>3664935533.2775002</v>
      </c>
      <c r="K23" s="6">
        <v>6534158.2599999998</v>
      </c>
      <c r="L23" s="8">
        <v>1181783987.0785</v>
      </c>
      <c r="M23" s="20">
        <v>0</v>
      </c>
      <c r="N23" s="20">
        <f t="shared" si="3"/>
        <v>1181783987.0785</v>
      </c>
      <c r="O23" s="20">
        <f t="shared" si="4"/>
        <v>5133704579.9860001</v>
      </c>
      <c r="P23" s="9">
        <f t="shared" si="0"/>
        <v>4853253678.6160002</v>
      </c>
      <c r="Q23" s="1">
        <v>14</v>
      </c>
    </row>
    <row r="24" spans="1:17" ht="18" customHeight="1">
      <c r="A24" s="1">
        <v>15</v>
      </c>
      <c r="B24" s="29" t="s">
        <v>39</v>
      </c>
      <c r="C24" s="24">
        <v>11</v>
      </c>
      <c r="D24" s="5">
        <v>3695287701.5776</v>
      </c>
      <c r="E24" s="5">
        <v>0</v>
      </c>
      <c r="F24" s="6">
        <f t="shared" si="1"/>
        <v>3695287701.5776</v>
      </c>
      <c r="G24" s="7">
        <v>33205323.989999998</v>
      </c>
      <c r="H24" s="7">
        <v>533792423.91000003</v>
      </c>
      <c r="I24" s="5">
        <v>245289219.28999999</v>
      </c>
      <c r="J24" s="8">
        <f t="shared" si="2"/>
        <v>2883000734.3876004</v>
      </c>
      <c r="K24" s="6">
        <v>6119956.8300000001</v>
      </c>
      <c r="L24" s="8">
        <v>994446131.24919999</v>
      </c>
      <c r="M24" s="20">
        <v>0</v>
      </c>
      <c r="N24" s="20">
        <f t="shared" si="3"/>
        <v>994446131.24919999</v>
      </c>
      <c r="O24" s="20">
        <f t="shared" si="4"/>
        <v>4695853789.6568003</v>
      </c>
      <c r="P24" s="9">
        <f t="shared" si="0"/>
        <v>3883566822.4668002</v>
      </c>
      <c r="Q24" s="1">
        <v>15</v>
      </c>
    </row>
    <row r="25" spans="1:17" ht="18" customHeight="1">
      <c r="A25" s="1">
        <v>16</v>
      </c>
      <c r="B25" s="29" t="s">
        <v>40</v>
      </c>
      <c r="C25" s="24">
        <v>27</v>
      </c>
      <c r="D25" s="5">
        <v>4078948698.0668001</v>
      </c>
      <c r="E25" s="5">
        <v>594541474.77040005</v>
      </c>
      <c r="F25" s="6">
        <f t="shared" si="1"/>
        <v>4673490172.8372002</v>
      </c>
      <c r="G25" s="7">
        <v>51447165.549999997</v>
      </c>
      <c r="H25" s="7">
        <v>0</v>
      </c>
      <c r="I25" s="5">
        <v>891341617.91999996</v>
      </c>
      <c r="J25" s="8">
        <f t="shared" si="2"/>
        <v>3730701389.3671999</v>
      </c>
      <c r="K25" s="6">
        <v>8241548.21</v>
      </c>
      <c r="L25" s="8">
        <v>1195630125.9493999</v>
      </c>
      <c r="M25" s="20">
        <v>0</v>
      </c>
      <c r="N25" s="20">
        <f t="shared" si="3"/>
        <v>1195630125.9493999</v>
      </c>
      <c r="O25" s="20">
        <f t="shared" si="4"/>
        <v>5877361846.9966002</v>
      </c>
      <c r="P25" s="9">
        <f t="shared" si="0"/>
        <v>4934573063.5265999</v>
      </c>
      <c r="Q25" s="1">
        <v>16</v>
      </c>
    </row>
    <row r="26" spans="1:17" ht="18" customHeight="1">
      <c r="A26" s="1">
        <v>17</v>
      </c>
      <c r="B26" s="29" t="s">
        <v>41</v>
      </c>
      <c r="C26" s="24">
        <v>27</v>
      </c>
      <c r="D26" s="5">
        <v>4387287705.2219</v>
      </c>
      <c r="E26" s="5">
        <v>0</v>
      </c>
      <c r="F26" s="6">
        <f t="shared" si="1"/>
        <v>4387287705.2219</v>
      </c>
      <c r="G26" s="7">
        <v>27115156.399999999</v>
      </c>
      <c r="H26" s="7">
        <v>0</v>
      </c>
      <c r="I26" s="5">
        <v>163223611.96000001</v>
      </c>
      <c r="J26" s="8">
        <f t="shared" si="2"/>
        <v>4196948936.8619003</v>
      </c>
      <c r="K26" s="6">
        <v>7266013.7800000003</v>
      </c>
      <c r="L26" s="8">
        <v>1256697335.4916999</v>
      </c>
      <c r="M26" s="20">
        <v>0</v>
      </c>
      <c r="N26" s="20">
        <f t="shared" si="3"/>
        <v>1256697335.4916999</v>
      </c>
      <c r="O26" s="20">
        <f t="shared" si="4"/>
        <v>5651251054.4935999</v>
      </c>
      <c r="P26" s="9">
        <f t="shared" si="0"/>
        <v>5460912286.1336002</v>
      </c>
      <c r="Q26" s="1">
        <v>17</v>
      </c>
    </row>
    <row r="27" spans="1:17" ht="18" customHeight="1">
      <c r="A27" s="1">
        <v>18</v>
      </c>
      <c r="B27" s="29" t="s">
        <v>42</v>
      </c>
      <c r="C27" s="24">
        <v>23</v>
      </c>
      <c r="D27" s="5">
        <v>5140217834.0372</v>
      </c>
      <c r="E27" s="5">
        <v>0</v>
      </c>
      <c r="F27" s="6">
        <f t="shared" si="1"/>
        <v>5140217834.0372</v>
      </c>
      <c r="G27" s="7">
        <v>216090724.37</v>
      </c>
      <c r="H27" s="7">
        <v>0</v>
      </c>
      <c r="I27" s="5">
        <v>203254936.77000001</v>
      </c>
      <c r="J27" s="8">
        <f t="shared" si="2"/>
        <v>4720872172.8971996</v>
      </c>
      <c r="K27" s="6">
        <v>8512980.25</v>
      </c>
      <c r="L27" s="8">
        <v>1505307572.2279999</v>
      </c>
      <c r="M27" s="20">
        <v>0</v>
      </c>
      <c r="N27" s="20">
        <f t="shared" si="3"/>
        <v>1505307572.2279999</v>
      </c>
      <c r="O27" s="20">
        <f t="shared" si="4"/>
        <v>6654038386.5151997</v>
      </c>
      <c r="P27" s="9">
        <f t="shared" si="0"/>
        <v>6234692725.3751993</v>
      </c>
      <c r="Q27" s="1">
        <v>18</v>
      </c>
    </row>
    <row r="28" spans="1:17" ht="18" customHeight="1">
      <c r="A28" s="1">
        <v>19</v>
      </c>
      <c r="B28" s="29" t="s">
        <v>43</v>
      </c>
      <c r="C28" s="24">
        <v>44</v>
      </c>
      <c r="D28" s="5">
        <v>6222805947.9261999</v>
      </c>
      <c r="E28" s="5">
        <v>0</v>
      </c>
      <c r="F28" s="6">
        <f t="shared" si="1"/>
        <v>6222805947.9261999</v>
      </c>
      <c r="G28" s="7">
        <v>74397424.819999993</v>
      </c>
      <c r="H28" s="7">
        <v>0</v>
      </c>
      <c r="I28" s="5">
        <v>499678666.86000001</v>
      </c>
      <c r="J28" s="8">
        <f t="shared" si="2"/>
        <v>5648729856.2462006</v>
      </c>
      <c r="K28" s="6">
        <v>10305910.35</v>
      </c>
      <c r="L28" s="8">
        <v>1946347134.7513001</v>
      </c>
      <c r="M28" s="20">
        <v>0</v>
      </c>
      <c r="N28" s="20">
        <f t="shared" si="3"/>
        <v>1946347134.7513001</v>
      </c>
      <c r="O28" s="20">
        <f t="shared" si="4"/>
        <v>8179458993.0275002</v>
      </c>
      <c r="P28" s="9">
        <f t="shared" si="0"/>
        <v>7605382901.3475008</v>
      </c>
      <c r="Q28" s="1">
        <v>19</v>
      </c>
    </row>
    <row r="29" spans="1:17" ht="18" customHeight="1">
      <c r="A29" s="1">
        <v>20</v>
      </c>
      <c r="B29" s="29" t="s">
        <v>44</v>
      </c>
      <c r="C29" s="24">
        <v>34</v>
      </c>
      <c r="D29" s="5">
        <v>4822497508.8775997</v>
      </c>
      <c r="E29" s="5">
        <v>0</v>
      </c>
      <c r="F29" s="6">
        <f t="shared" si="1"/>
        <v>4822497508.8775997</v>
      </c>
      <c r="G29" s="7">
        <v>98604111.140000001</v>
      </c>
      <c r="H29" s="7">
        <v>0</v>
      </c>
      <c r="I29" s="5">
        <v>255994190.53999999</v>
      </c>
      <c r="J29" s="8">
        <f t="shared" si="2"/>
        <v>4467899207.1975994</v>
      </c>
      <c r="K29" s="6">
        <v>7986787.21</v>
      </c>
      <c r="L29" s="8">
        <v>1448879112.3714001</v>
      </c>
      <c r="M29" s="20">
        <v>0</v>
      </c>
      <c r="N29" s="20">
        <f t="shared" si="3"/>
        <v>1448879112.3714001</v>
      </c>
      <c r="O29" s="20">
        <f t="shared" si="4"/>
        <v>6279363408.4589996</v>
      </c>
      <c r="P29" s="9">
        <f t="shared" si="0"/>
        <v>5924765106.7789993</v>
      </c>
      <c r="Q29" s="1">
        <v>20</v>
      </c>
    </row>
    <row r="30" spans="1:17" ht="18" customHeight="1">
      <c r="A30" s="1">
        <v>21</v>
      </c>
      <c r="B30" s="29" t="s">
        <v>45</v>
      </c>
      <c r="C30" s="24">
        <v>21</v>
      </c>
      <c r="D30" s="5">
        <v>4142549419.8087001</v>
      </c>
      <c r="E30" s="5">
        <v>0</v>
      </c>
      <c r="F30" s="6">
        <f t="shared" si="1"/>
        <v>4142549419.8087001</v>
      </c>
      <c r="G30" s="7">
        <v>38965476.259999998</v>
      </c>
      <c r="H30" s="7">
        <v>0</v>
      </c>
      <c r="I30" s="5">
        <v>286739440.81</v>
      </c>
      <c r="J30" s="8">
        <f t="shared" si="2"/>
        <v>3816844502.7386999</v>
      </c>
      <c r="K30" s="6">
        <v>6860690.0599999996</v>
      </c>
      <c r="L30" s="8">
        <v>1127164431.0012</v>
      </c>
      <c r="M30" s="20">
        <v>0</v>
      </c>
      <c r="N30" s="20">
        <f t="shared" si="3"/>
        <v>1127164431.0012</v>
      </c>
      <c r="O30" s="20">
        <f t="shared" si="4"/>
        <v>5276574540.8698997</v>
      </c>
      <c r="P30" s="9">
        <f t="shared" si="0"/>
        <v>4950869623.7999001</v>
      </c>
      <c r="Q30" s="1">
        <v>21</v>
      </c>
    </row>
    <row r="31" spans="1:17" ht="18" customHeight="1">
      <c r="A31" s="1">
        <v>22</v>
      </c>
      <c r="B31" s="29" t="s">
        <v>46</v>
      </c>
      <c r="C31" s="24">
        <v>21</v>
      </c>
      <c r="D31" s="5">
        <v>4335998646.6155996</v>
      </c>
      <c r="E31" s="5">
        <v>0</v>
      </c>
      <c r="F31" s="6">
        <f t="shared" si="1"/>
        <v>4335998646.6155996</v>
      </c>
      <c r="G31" s="7">
        <v>27649103.5</v>
      </c>
      <c r="H31" s="7">
        <v>117593824.09999999</v>
      </c>
      <c r="I31" s="5">
        <v>440272884.06999999</v>
      </c>
      <c r="J31" s="8">
        <f t="shared" si="2"/>
        <v>3750482834.9455996</v>
      </c>
      <c r="K31" s="6">
        <v>7181071.3200000003</v>
      </c>
      <c r="L31" s="8">
        <v>1117529643.4775</v>
      </c>
      <c r="M31" s="20">
        <v>0</v>
      </c>
      <c r="N31" s="20">
        <f t="shared" si="3"/>
        <v>1117529643.4775</v>
      </c>
      <c r="O31" s="20">
        <f t="shared" si="4"/>
        <v>5460709361.4130993</v>
      </c>
      <c r="P31" s="9">
        <f t="shared" si="0"/>
        <v>4875193549.7430992</v>
      </c>
      <c r="Q31" s="1">
        <v>22</v>
      </c>
    </row>
    <row r="32" spans="1:17" ht="18" customHeight="1">
      <c r="A32" s="1">
        <v>23</v>
      </c>
      <c r="B32" s="29" t="s">
        <v>47</v>
      </c>
      <c r="C32" s="24">
        <v>16</v>
      </c>
      <c r="D32" s="5">
        <v>3492196946.9584999</v>
      </c>
      <c r="E32" s="5">
        <v>0</v>
      </c>
      <c r="F32" s="6">
        <f t="shared" si="1"/>
        <v>3492196946.9584999</v>
      </c>
      <c r="G32" s="7">
        <v>39742879.329999998</v>
      </c>
      <c r="H32" s="7">
        <v>0</v>
      </c>
      <c r="I32" s="5">
        <v>491791048.13</v>
      </c>
      <c r="J32" s="8">
        <f t="shared" si="2"/>
        <v>2960663019.4984999</v>
      </c>
      <c r="K32" s="6">
        <v>5783607.7400000002</v>
      </c>
      <c r="L32" s="8">
        <v>1010817811.1488</v>
      </c>
      <c r="M32" s="20">
        <v>0</v>
      </c>
      <c r="N32" s="20">
        <f t="shared" si="3"/>
        <v>1010817811.1488</v>
      </c>
      <c r="O32" s="20">
        <f t="shared" si="4"/>
        <v>4508798365.8472996</v>
      </c>
      <c r="P32" s="9">
        <f t="shared" si="0"/>
        <v>3977264438.3872995</v>
      </c>
      <c r="Q32" s="1">
        <v>23</v>
      </c>
    </row>
    <row r="33" spans="1:17" ht="18" customHeight="1">
      <c r="A33" s="1">
        <v>24</v>
      </c>
      <c r="B33" s="29" t="s">
        <v>48</v>
      </c>
      <c r="C33" s="24">
        <v>20</v>
      </c>
      <c r="D33" s="5">
        <v>5255563314.6148005</v>
      </c>
      <c r="E33" s="5">
        <v>0</v>
      </c>
      <c r="F33" s="6">
        <f t="shared" si="1"/>
        <v>5255563314.6148005</v>
      </c>
      <c r="G33" s="7">
        <v>926864967.20000005</v>
      </c>
      <c r="H33" s="7">
        <v>2000000000</v>
      </c>
      <c r="I33" s="5">
        <v>0</v>
      </c>
      <c r="J33" s="8">
        <f t="shared" si="2"/>
        <v>2328698347.4148006</v>
      </c>
      <c r="K33" s="6">
        <v>8704009.8599999994</v>
      </c>
      <c r="L33" s="8">
        <v>10095710010.010799</v>
      </c>
      <c r="M33" s="20">
        <v>1000000000</v>
      </c>
      <c r="N33" s="20">
        <f t="shared" si="3"/>
        <v>9095710010.0107994</v>
      </c>
      <c r="O33" s="20">
        <f t="shared" si="4"/>
        <v>15359977334.4856</v>
      </c>
      <c r="P33" s="9">
        <f t="shared" si="0"/>
        <v>11433112367.285601</v>
      </c>
      <c r="Q33" s="1">
        <v>24</v>
      </c>
    </row>
    <row r="34" spans="1:17" ht="18" customHeight="1">
      <c r="A34" s="1">
        <v>25</v>
      </c>
      <c r="B34" s="29" t="s">
        <v>49</v>
      </c>
      <c r="C34" s="24">
        <v>13</v>
      </c>
      <c r="D34" s="5">
        <v>3617923540.9239001</v>
      </c>
      <c r="E34" s="5">
        <v>0</v>
      </c>
      <c r="F34" s="6">
        <f t="shared" si="1"/>
        <v>3617923540.9239001</v>
      </c>
      <c r="G34" s="7">
        <v>31079742.059999999</v>
      </c>
      <c r="H34" s="7">
        <v>226360533.05000001</v>
      </c>
      <c r="I34" s="5">
        <v>124304116.61</v>
      </c>
      <c r="J34" s="8">
        <f t="shared" si="2"/>
        <v>3236179149.2038999</v>
      </c>
      <c r="K34" s="6">
        <v>5991830.0499999998</v>
      </c>
      <c r="L34" s="8">
        <v>954564517.30680001</v>
      </c>
      <c r="M34" s="20">
        <v>0</v>
      </c>
      <c r="N34" s="20">
        <f t="shared" si="3"/>
        <v>954564517.30680001</v>
      </c>
      <c r="O34" s="20">
        <f t="shared" si="4"/>
        <v>4578479888.2807007</v>
      </c>
      <c r="P34" s="9">
        <f t="shared" si="0"/>
        <v>4196735496.5606999</v>
      </c>
      <c r="Q34" s="1">
        <v>25</v>
      </c>
    </row>
    <row r="35" spans="1:17" ht="18" customHeight="1">
      <c r="A35" s="1">
        <v>26</v>
      </c>
      <c r="B35" s="29" t="s">
        <v>50</v>
      </c>
      <c r="C35" s="24">
        <v>25</v>
      </c>
      <c r="D35" s="5">
        <v>4647061703.8280001</v>
      </c>
      <c r="E35" s="5">
        <v>0</v>
      </c>
      <c r="F35" s="6">
        <f t="shared" si="1"/>
        <v>4647061703.8280001</v>
      </c>
      <c r="G35" s="7">
        <v>35000178.170000002</v>
      </c>
      <c r="H35" s="7">
        <v>275631992.38</v>
      </c>
      <c r="I35" s="5">
        <v>285266009.00999999</v>
      </c>
      <c r="J35" s="8">
        <f t="shared" si="2"/>
        <v>4051163524.2679996</v>
      </c>
      <c r="K35" s="6">
        <v>7696238.9100000001</v>
      </c>
      <c r="L35" s="8">
        <v>1198353681.3433001</v>
      </c>
      <c r="M35" s="20">
        <v>0</v>
      </c>
      <c r="N35" s="20">
        <f t="shared" si="3"/>
        <v>1198353681.3433001</v>
      </c>
      <c r="O35" s="20">
        <f t="shared" si="4"/>
        <v>5853111624.0812998</v>
      </c>
      <c r="P35" s="9">
        <f t="shared" si="0"/>
        <v>5257213444.5212994</v>
      </c>
      <c r="Q35" s="1">
        <v>26</v>
      </c>
    </row>
    <row r="36" spans="1:17" ht="18" customHeight="1">
      <c r="A36" s="1">
        <v>27</v>
      </c>
      <c r="B36" s="29" t="s">
        <v>51</v>
      </c>
      <c r="C36" s="24">
        <v>20</v>
      </c>
      <c r="D36" s="5">
        <v>3644793865.4460001</v>
      </c>
      <c r="E36" s="5">
        <v>0</v>
      </c>
      <c r="F36" s="6">
        <f t="shared" si="1"/>
        <v>3644793865.4460001</v>
      </c>
      <c r="G36" s="7">
        <v>75985872.060000002</v>
      </c>
      <c r="H36" s="7">
        <v>0</v>
      </c>
      <c r="I36" s="5">
        <v>1133331119.97</v>
      </c>
      <c r="J36" s="8">
        <f t="shared" si="2"/>
        <v>2435476873.4160004</v>
      </c>
      <c r="K36" s="6">
        <v>6036331.3799999999</v>
      </c>
      <c r="L36" s="8">
        <v>1236774385.3680999</v>
      </c>
      <c r="M36" s="20">
        <v>0</v>
      </c>
      <c r="N36" s="20">
        <f t="shared" si="3"/>
        <v>1236774385.3680999</v>
      </c>
      <c r="O36" s="20">
        <f t="shared" si="4"/>
        <v>4887604582.1941004</v>
      </c>
      <c r="P36" s="9">
        <f t="shared" si="0"/>
        <v>3678287590.1641006</v>
      </c>
      <c r="Q36" s="1">
        <v>27</v>
      </c>
    </row>
    <row r="37" spans="1:17" ht="18" customHeight="1">
      <c r="A37" s="1">
        <v>28</v>
      </c>
      <c r="B37" s="29" t="s">
        <v>52</v>
      </c>
      <c r="C37" s="24">
        <v>18</v>
      </c>
      <c r="D37" s="5">
        <v>3652014610.2863002</v>
      </c>
      <c r="E37" s="5">
        <v>1018155277.0739</v>
      </c>
      <c r="F37" s="6">
        <f t="shared" si="1"/>
        <v>4670169887.3601999</v>
      </c>
      <c r="G37" s="7">
        <v>76149030.519999996</v>
      </c>
      <c r="H37" s="7">
        <v>307710850.69999999</v>
      </c>
      <c r="I37" s="5">
        <v>362559752.24000001</v>
      </c>
      <c r="J37" s="8">
        <f t="shared" si="2"/>
        <v>3923750253.9001999</v>
      </c>
      <c r="K37" s="6">
        <v>8610349.2300000004</v>
      </c>
      <c r="L37" s="8">
        <v>1130241411.1923001</v>
      </c>
      <c r="M37" s="20">
        <v>0</v>
      </c>
      <c r="N37" s="20">
        <f t="shared" si="3"/>
        <v>1130241411.1923001</v>
      </c>
      <c r="O37" s="20">
        <f t="shared" si="4"/>
        <v>5809021647.7824993</v>
      </c>
      <c r="P37" s="9">
        <f t="shared" si="0"/>
        <v>5062602014.3225002</v>
      </c>
      <c r="Q37" s="1">
        <v>28</v>
      </c>
    </row>
    <row r="38" spans="1:17" ht="18" customHeight="1">
      <c r="A38" s="1">
        <v>29</v>
      </c>
      <c r="B38" s="29" t="s">
        <v>53</v>
      </c>
      <c r="C38" s="24">
        <v>30</v>
      </c>
      <c r="D38" s="5">
        <v>3577977549.2020001</v>
      </c>
      <c r="E38" s="5">
        <v>0</v>
      </c>
      <c r="F38" s="6">
        <f t="shared" si="1"/>
        <v>3577977549.2020001</v>
      </c>
      <c r="G38" s="7">
        <v>97150687.530000001</v>
      </c>
      <c r="H38" s="7">
        <v>945881467</v>
      </c>
      <c r="I38" s="5">
        <v>1375047323.53</v>
      </c>
      <c r="J38" s="8">
        <f t="shared" si="2"/>
        <v>1159898071.142</v>
      </c>
      <c r="K38" s="6">
        <v>5925673.4299999997</v>
      </c>
      <c r="L38" s="8">
        <v>1119144650.5199001</v>
      </c>
      <c r="M38" s="20">
        <v>0</v>
      </c>
      <c r="N38" s="20">
        <f t="shared" si="3"/>
        <v>1119144650.5199001</v>
      </c>
      <c r="O38" s="20">
        <f t="shared" si="4"/>
        <v>4703047873.1519003</v>
      </c>
      <c r="P38" s="9">
        <f t="shared" si="0"/>
        <v>2284968395.0918999</v>
      </c>
      <c r="Q38" s="1">
        <v>29</v>
      </c>
    </row>
    <row r="39" spans="1:17" ht="18" customHeight="1">
      <c r="A39" s="1">
        <v>30</v>
      </c>
      <c r="B39" s="29" t="s">
        <v>54</v>
      </c>
      <c r="C39" s="24">
        <v>33</v>
      </c>
      <c r="D39" s="5">
        <v>4400209384.1815996</v>
      </c>
      <c r="E39" s="5">
        <v>0</v>
      </c>
      <c r="F39" s="6">
        <f t="shared" si="1"/>
        <v>4400209384.1815996</v>
      </c>
      <c r="G39" s="7">
        <v>125101279.56</v>
      </c>
      <c r="H39" s="7">
        <v>99912935</v>
      </c>
      <c r="I39" s="5">
        <v>795525774.07000005</v>
      </c>
      <c r="J39" s="8">
        <f t="shared" si="2"/>
        <v>3379669395.5515995</v>
      </c>
      <c r="K39" s="6">
        <v>7287414.04</v>
      </c>
      <c r="L39" s="8">
        <v>1728286567.2002001</v>
      </c>
      <c r="M39" s="20">
        <v>0</v>
      </c>
      <c r="N39" s="20">
        <f t="shared" si="3"/>
        <v>1728286567.2002001</v>
      </c>
      <c r="O39" s="20">
        <f t="shared" si="4"/>
        <v>6135783365.4217997</v>
      </c>
      <c r="P39" s="9">
        <f t="shared" si="0"/>
        <v>5115243376.7917995</v>
      </c>
      <c r="Q39" s="1">
        <v>30</v>
      </c>
    </row>
    <row r="40" spans="1:17" ht="18" customHeight="1">
      <c r="A40" s="1">
        <v>31</v>
      </c>
      <c r="B40" s="29" t="s">
        <v>55</v>
      </c>
      <c r="C40" s="24">
        <v>17</v>
      </c>
      <c r="D40" s="5">
        <v>4096739940.6781001</v>
      </c>
      <c r="E40" s="5">
        <v>0</v>
      </c>
      <c r="F40" s="6">
        <f t="shared" si="1"/>
        <v>4096739940.6781001</v>
      </c>
      <c r="G40" s="7">
        <v>23038723.309999999</v>
      </c>
      <c r="H40" s="7">
        <v>400864283.55500001</v>
      </c>
      <c r="I40" s="5">
        <v>519359488.18000001</v>
      </c>
      <c r="J40" s="8">
        <f t="shared" si="2"/>
        <v>3153477445.6331005</v>
      </c>
      <c r="K40" s="6">
        <v>6784822.6200000001</v>
      </c>
      <c r="L40" s="8">
        <v>1108059120.9319999</v>
      </c>
      <c r="M40" s="20">
        <v>0</v>
      </c>
      <c r="N40" s="20">
        <f t="shared" si="3"/>
        <v>1108059120.9319999</v>
      </c>
      <c r="O40" s="20">
        <f t="shared" si="4"/>
        <v>5211583884.2300997</v>
      </c>
      <c r="P40" s="9">
        <f t="shared" si="0"/>
        <v>4268321389.1851006</v>
      </c>
      <c r="Q40" s="1">
        <v>31</v>
      </c>
    </row>
    <row r="41" spans="1:17" ht="18" customHeight="1">
      <c r="A41" s="1">
        <v>32</v>
      </c>
      <c r="B41" s="29" t="s">
        <v>56</v>
      </c>
      <c r="C41" s="24">
        <v>23</v>
      </c>
      <c r="D41" s="5">
        <v>4230962974.2957001</v>
      </c>
      <c r="E41" s="5">
        <v>6686697911.6356001</v>
      </c>
      <c r="F41" s="6">
        <f t="shared" si="1"/>
        <v>10917660885.931301</v>
      </c>
      <c r="G41" s="7">
        <v>277644002.13999999</v>
      </c>
      <c r="H41" s="7">
        <v>0</v>
      </c>
      <c r="I41" s="5">
        <v>523282937.88</v>
      </c>
      <c r="J41" s="8">
        <f t="shared" si="2"/>
        <v>10116733945.911303</v>
      </c>
      <c r="K41" s="6">
        <v>23238318.190000001</v>
      </c>
      <c r="L41" s="8">
        <v>1605311322.1473</v>
      </c>
      <c r="M41" s="20">
        <v>0</v>
      </c>
      <c r="N41" s="20">
        <f t="shared" si="3"/>
        <v>1605311322.1473</v>
      </c>
      <c r="O41" s="20">
        <f t="shared" si="4"/>
        <v>12546210526.268602</v>
      </c>
      <c r="P41" s="9">
        <f t="shared" si="0"/>
        <v>11745283586.248604</v>
      </c>
      <c r="Q41" s="1">
        <v>32</v>
      </c>
    </row>
    <row r="42" spans="1:17" ht="18" customHeight="1">
      <c r="A42" s="1">
        <v>33</v>
      </c>
      <c r="B42" s="29" t="s">
        <v>57</v>
      </c>
      <c r="C42" s="24">
        <v>23</v>
      </c>
      <c r="D42" s="5">
        <v>4323660061.4097996</v>
      </c>
      <c r="E42" s="5">
        <v>0</v>
      </c>
      <c r="F42" s="6">
        <f t="shared" si="1"/>
        <v>4323660061.4097996</v>
      </c>
      <c r="G42" s="7">
        <v>35530162.539999999</v>
      </c>
      <c r="H42" s="7">
        <v>0</v>
      </c>
      <c r="I42" s="5">
        <v>276184462.77999997</v>
      </c>
      <c r="J42" s="8">
        <f t="shared" si="2"/>
        <v>4011945436.0897999</v>
      </c>
      <c r="K42" s="6">
        <v>7160636.75</v>
      </c>
      <c r="L42" s="8">
        <v>1148352400.7444999</v>
      </c>
      <c r="M42" s="20">
        <v>0</v>
      </c>
      <c r="N42" s="20">
        <f t="shared" si="3"/>
        <v>1148352400.7444999</v>
      </c>
      <c r="O42" s="20">
        <f t="shared" si="4"/>
        <v>5479173098.9042997</v>
      </c>
      <c r="P42" s="9">
        <f t="shared" si="0"/>
        <v>5167458473.5843</v>
      </c>
      <c r="Q42" s="1">
        <v>33</v>
      </c>
    </row>
    <row r="43" spans="1:17" ht="18" customHeight="1">
      <c r="A43" s="1">
        <v>34</v>
      </c>
      <c r="B43" s="29" t="s">
        <v>58</v>
      </c>
      <c r="C43" s="24">
        <v>16</v>
      </c>
      <c r="D43" s="5">
        <v>3779059540.1471</v>
      </c>
      <c r="E43" s="5">
        <v>0</v>
      </c>
      <c r="F43" s="6">
        <f t="shared" si="1"/>
        <v>3779059540.1471</v>
      </c>
      <c r="G43" s="7">
        <v>17020078.039999999</v>
      </c>
      <c r="H43" s="7">
        <v>0</v>
      </c>
      <c r="I43" s="5">
        <v>400446719.68000001</v>
      </c>
      <c r="J43" s="8">
        <f t="shared" si="2"/>
        <v>3361592742.4271002</v>
      </c>
      <c r="K43" s="6">
        <v>6258695.7000000002</v>
      </c>
      <c r="L43" s="8">
        <v>989931932.57299995</v>
      </c>
      <c r="M43" s="20">
        <v>0</v>
      </c>
      <c r="N43" s="20">
        <f t="shared" si="3"/>
        <v>989931932.57299995</v>
      </c>
      <c r="O43" s="20">
        <f t="shared" si="4"/>
        <v>4775250168.4200993</v>
      </c>
      <c r="P43" s="9">
        <f t="shared" si="0"/>
        <v>4357783370.7000999</v>
      </c>
      <c r="Q43" s="1">
        <v>34</v>
      </c>
    </row>
    <row r="44" spans="1:17" ht="18" customHeight="1">
      <c r="A44" s="1">
        <v>35</v>
      </c>
      <c r="B44" s="29" t="s">
        <v>59</v>
      </c>
      <c r="C44" s="24">
        <v>17</v>
      </c>
      <c r="D44" s="5">
        <v>3895725269.9489999</v>
      </c>
      <c r="E44" s="5">
        <v>0</v>
      </c>
      <c r="F44" s="6">
        <f t="shared" si="1"/>
        <v>3895725269.9489999</v>
      </c>
      <c r="G44" s="7">
        <v>31943044.920000002</v>
      </c>
      <c r="H44" s="7">
        <v>0</v>
      </c>
      <c r="I44" s="5">
        <v>89972595.590000004</v>
      </c>
      <c r="J44" s="8">
        <f t="shared" si="2"/>
        <v>3773809629.4389997</v>
      </c>
      <c r="K44" s="6">
        <v>6451911.8399999999</v>
      </c>
      <c r="L44" s="8">
        <v>1034401313.7038</v>
      </c>
      <c r="M44" s="20">
        <v>0</v>
      </c>
      <c r="N44" s="20">
        <f t="shared" si="3"/>
        <v>1034401313.7038</v>
      </c>
      <c r="O44" s="20">
        <f t="shared" si="4"/>
        <v>4936578495.4927998</v>
      </c>
      <c r="P44" s="9">
        <f t="shared" si="0"/>
        <v>4814662854.9827995</v>
      </c>
      <c r="Q44" s="1">
        <v>35</v>
      </c>
    </row>
    <row r="45" spans="1:17" ht="18" customHeight="1" thickBot="1">
      <c r="A45" s="1">
        <v>36</v>
      </c>
      <c r="B45" s="29" t="s">
        <v>60</v>
      </c>
      <c r="C45" s="24">
        <v>14</v>
      </c>
      <c r="D45" s="5">
        <v>3904022027.2431002</v>
      </c>
      <c r="E45" s="5">
        <v>0</v>
      </c>
      <c r="F45" s="6">
        <f t="shared" si="1"/>
        <v>3904022027.2431002</v>
      </c>
      <c r="G45" s="7">
        <v>26330741.670000002</v>
      </c>
      <c r="H45" s="7">
        <v>488822936.86000001</v>
      </c>
      <c r="I45" s="5">
        <v>518487915.94999999</v>
      </c>
      <c r="J45" s="8">
        <f t="shared" si="2"/>
        <v>2870380432.7631001</v>
      </c>
      <c r="K45" s="6">
        <v>6465652.5300000003</v>
      </c>
      <c r="L45" s="8">
        <v>1094207316.8387001</v>
      </c>
      <c r="M45" s="20">
        <v>0</v>
      </c>
      <c r="N45" s="20">
        <f t="shared" si="3"/>
        <v>1094207316.8387001</v>
      </c>
      <c r="O45" s="20">
        <f t="shared" si="4"/>
        <v>5004694996.6118002</v>
      </c>
      <c r="P45" s="9">
        <f t="shared" si="0"/>
        <v>3971053402.1318007</v>
      </c>
      <c r="Q45" s="1">
        <v>36</v>
      </c>
    </row>
    <row r="46" spans="1:17" ht="18" customHeight="1" thickTop="1" thickBot="1">
      <c r="A46" s="1"/>
      <c r="B46" s="134" t="s">
        <v>880</v>
      </c>
      <c r="C46" s="135"/>
      <c r="D46" s="10">
        <f>SUM(D10:D45)</f>
        <v>148768024684.69299</v>
      </c>
      <c r="E46" s="10">
        <f t="shared" ref="E46:P46" si="5">SUM(E10:E45)</f>
        <v>38609634261.7687</v>
      </c>
      <c r="F46" s="10">
        <f t="shared" si="5"/>
        <v>187377658946.4617</v>
      </c>
      <c r="G46" s="10">
        <f t="shared" si="5"/>
        <v>3140683211.29</v>
      </c>
      <c r="H46" s="10">
        <f t="shared" si="5"/>
        <v>6437275185.7150002</v>
      </c>
      <c r="I46" s="10">
        <f t="shared" si="5"/>
        <v>17835493384.477402</v>
      </c>
      <c r="J46" s="10">
        <f t="shared" si="5"/>
        <v>159964207164.97931</v>
      </c>
      <c r="K46" s="10">
        <f t="shared" si="5"/>
        <v>341651037.27000004</v>
      </c>
      <c r="L46" s="10">
        <f t="shared" si="5"/>
        <v>52142844860.990196</v>
      </c>
      <c r="M46" s="10">
        <f t="shared" ref="M46:N46" si="6">SUM(M10:M45)</f>
        <v>1000000000</v>
      </c>
      <c r="N46" s="10">
        <f t="shared" si="6"/>
        <v>51142844860.990196</v>
      </c>
      <c r="O46" s="10">
        <f t="shared" si="5"/>
        <v>239862154844.72186</v>
      </c>
      <c r="P46" s="10">
        <f t="shared" si="5"/>
        <v>211448703063.2395</v>
      </c>
    </row>
    <row r="47" spans="1:17" ht="13" thickTop="1">
      <c r="B47" t="s">
        <v>17</v>
      </c>
      <c r="I47" s="30"/>
      <c r="J47" s="30"/>
      <c r="K47" s="31"/>
      <c r="L47" s="32"/>
      <c r="M47" s="32"/>
      <c r="N47" s="32"/>
    </row>
    <row r="48" spans="1:17" ht="13">
      <c r="B48" s="123" t="s">
        <v>925</v>
      </c>
      <c r="I48" s="31"/>
      <c r="J48" s="30"/>
    </row>
    <row r="49" spans="1:15" ht="13">
      <c r="C49" s="21" t="s">
        <v>23</v>
      </c>
      <c r="O49" s="31"/>
    </row>
    <row r="50" spans="1:15" ht="13">
      <c r="C50" s="21"/>
    </row>
    <row r="53" spans="1:15" ht="20">
      <c r="A53" s="26" t="s">
        <v>21</v>
      </c>
    </row>
    <row r="57" spans="1:15" ht="18">
      <c r="J57" s="120"/>
      <c r="K57" s="22"/>
      <c r="L57" s="121"/>
    </row>
    <row r="58" spans="1:15">
      <c r="J58" s="22"/>
      <c r="K58" s="22"/>
      <c r="L58" s="22"/>
    </row>
    <row r="59" spans="1:15">
      <c r="J59" s="22"/>
      <c r="K59" s="22"/>
      <c r="L59" s="122"/>
    </row>
    <row r="60" spans="1:15">
      <c r="J60" s="22"/>
      <c r="K60" s="22"/>
      <c r="L60" s="120"/>
    </row>
  </sheetData>
  <mergeCells count="19">
    <mergeCell ref="A2:P2"/>
    <mergeCell ref="B46:C46"/>
    <mergeCell ref="G7:I7"/>
    <mergeCell ref="F7:F8"/>
    <mergeCell ref="E7:E8"/>
    <mergeCell ref="D7:D8"/>
    <mergeCell ref="C7:C8"/>
    <mergeCell ref="B7:B8"/>
    <mergeCell ref="K7:K8"/>
    <mergeCell ref="A4:P4"/>
    <mergeCell ref="A7:A8"/>
    <mergeCell ref="Q7:Q8"/>
    <mergeCell ref="D5:P5"/>
    <mergeCell ref="J7:J8"/>
    <mergeCell ref="L7:L8"/>
    <mergeCell ref="O7:O8"/>
    <mergeCell ref="P7:P8"/>
    <mergeCell ref="M7:M8"/>
    <mergeCell ref="N7:N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N7" activePane="bottomRight" state="frozen"/>
      <selection activeCell="B4" sqref="B4"/>
      <selection pane="topRight" activeCell="E4" sqref="E4"/>
      <selection pane="bottomLeft" activeCell="B7" sqref="B7"/>
      <selection pane="bottomRight" activeCell="U7" sqref="U7"/>
    </sheetView>
  </sheetViews>
  <sheetFormatPr defaultRowHeight="12.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6" width="22.7265625" customWidth="1"/>
    <col min="7" max="7" width="19.81640625" customWidth="1"/>
    <col min="8" max="8" width="18.453125" customWidth="1"/>
    <col min="9" max="9" width="19.7265625" bestFit="1" customWidth="1"/>
    <col min="10" max="10" width="0.7265625" customWidth="1"/>
    <col min="11" max="11" width="4.7265625" style="17" customWidth="1"/>
    <col min="12" max="12" width="13" customWidth="1"/>
    <col min="13" max="13" width="9.453125" bestFit="1" customWidth="1"/>
    <col min="14" max="14" width="22.26953125" customWidth="1"/>
    <col min="15" max="16" width="18.7265625" customWidth="1"/>
    <col min="17" max="17" width="21.81640625" customWidth="1"/>
    <col min="18" max="18" width="18.7265625" customWidth="1"/>
    <col min="19" max="19" width="22.1796875" bestFit="1" customWidth="1"/>
  </cols>
  <sheetData>
    <row r="1" spans="1:19" ht="25">
      <c r="A1" s="133" t="s">
        <v>20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25" hidden="1">
      <c r="A2" s="27"/>
      <c r="B2" s="27"/>
      <c r="C2" s="27"/>
      <c r="D2" s="27"/>
      <c r="E2" s="27"/>
      <c r="F2" s="118"/>
      <c r="G2" s="27"/>
      <c r="H2" s="27"/>
      <c r="I2" s="27"/>
      <c r="J2" s="27"/>
      <c r="K2" s="27"/>
      <c r="L2" s="27"/>
      <c r="M2" s="27"/>
      <c r="N2" s="27"/>
      <c r="O2" s="27"/>
      <c r="P2" s="118"/>
      <c r="Q2" s="27"/>
      <c r="R2" s="27"/>
      <c r="S2" s="27"/>
    </row>
    <row r="3" spans="1:19" ht="17.5">
      <c r="J3" s="23" t="s">
        <v>14</v>
      </c>
    </row>
    <row r="4" spans="1:19" ht="45" customHeight="1">
      <c r="B4" s="150" t="s">
        <v>924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19">
      <c r="J5" s="17">
        <v>0</v>
      </c>
    </row>
    <row r="6" spans="1:19" ht="91.5" customHeight="1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881</v>
      </c>
      <c r="G6" s="3" t="s">
        <v>24</v>
      </c>
      <c r="H6" s="3" t="s">
        <v>9</v>
      </c>
      <c r="I6" s="3" t="s">
        <v>15</v>
      </c>
      <c r="J6" s="11"/>
      <c r="K6" s="18"/>
      <c r="L6" s="3" t="s">
        <v>7</v>
      </c>
      <c r="M6" s="3" t="s">
        <v>0</v>
      </c>
      <c r="N6" s="3" t="s">
        <v>8</v>
      </c>
      <c r="O6" s="3" t="s">
        <v>4</v>
      </c>
      <c r="P6" s="3" t="s">
        <v>881</v>
      </c>
      <c r="Q6" s="3" t="s">
        <v>24</v>
      </c>
      <c r="R6" s="3" t="s">
        <v>9</v>
      </c>
      <c r="S6" s="3" t="s">
        <v>15</v>
      </c>
    </row>
    <row r="7" spans="1:19" ht="15">
      <c r="A7" s="1"/>
      <c r="B7" s="1"/>
      <c r="C7" s="1"/>
      <c r="D7" s="1"/>
      <c r="E7" s="81" t="s">
        <v>902</v>
      </c>
      <c r="F7" s="81" t="s">
        <v>902</v>
      </c>
      <c r="G7" s="81" t="s">
        <v>902</v>
      </c>
      <c r="H7" s="81" t="s">
        <v>902</v>
      </c>
      <c r="I7" s="81" t="s">
        <v>902</v>
      </c>
      <c r="J7" s="11"/>
      <c r="K7" s="18"/>
      <c r="L7" s="4"/>
      <c r="M7" s="4"/>
      <c r="N7" s="4"/>
      <c r="O7" s="81" t="s">
        <v>902</v>
      </c>
      <c r="P7" s="81" t="s">
        <v>902</v>
      </c>
      <c r="Q7" s="81" t="s">
        <v>902</v>
      </c>
      <c r="R7" s="81" t="s">
        <v>902</v>
      </c>
      <c r="S7" s="81" t="s">
        <v>902</v>
      </c>
    </row>
    <row r="8" spans="1:19" ht="25" customHeight="1">
      <c r="A8" s="148">
        <v>1</v>
      </c>
      <c r="B8" s="145" t="s">
        <v>25</v>
      </c>
      <c r="C8" s="1">
        <v>1</v>
      </c>
      <c r="D8" s="5" t="s">
        <v>64</v>
      </c>
      <c r="E8" s="5">
        <v>121960404.6269</v>
      </c>
      <c r="F8" s="5">
        <v>0</v>
      </c>
      <c r="G8" s="5">
        <v>201984.92550000001</v>
      </c>
      <c r="H8" s="5">
        <v>32669348.839400001</v>
      </c>
      <c r="I8" s="6">
        <f>E8-F8+G8+H8</f>
        <v>154831738.39180002</v>
      </c>
      <c r="J8" s="11"/>
      <c r="K8" s="151">
        <v>19</v>
      </c>
      <c r="L8" s="145" t="s">
        <v>43</v>
      </c>
      <c r="M8" s="12">
        <v>26</v>
      </c>
      <c r="N8" s="5" t="s">
        <v>445</v>
      </c>
      <c r="O8" s="5">
        <v>129111243.3126</v>
      </c>
      <c r="P8" s="5">
        <v>0</v>
      </c>
      <c r="Q8" s="5">
        <v>213827.79879999999</v>
      </c>
      <c r="R8" s="5">
        <v>34240682.2302</v>
      </c>
      <c r="S8" s="6">
        <f>O8-P8+Q8+R8</f>
        <v>163565753.3416</v>
      </c>
    </row>
    <row r="9" spans="1:19" ht="25" customHeight="1">
      <c r="A9" s="148"/>
      <c r="B9" s="146"/>
      <c r="C9" s="1">
        <v>2</v>
      </c>
      <c r="D9" s="5" t="s">
        <v>65</v>
      </c>
      <c r="E9" s="5">
        <v>203475047.23769999</v>
      </c>
      <c r="F9" s="5">
        <v>0</v>
      </c>
      <c r="G9" s="5">
        <v>336985.5355</v>
      </c>
      <c r="H9" s="5">
        <v>57418204.476999998</v>
      </c>
      <c r="I9" s="6">
        <f t="shared" ref="I9:I72" si="0">E9-F9+G9+H9</f>
        <v>261230237.25019997</v>
      </c>
      <c r="J9" s="11"/>
      <c r="K9" s="151"/>
      <c r="L9" s="146"/>
      <c r="M9" s="12">
        <v>27</v>
      </c>
      <c r="N9" s="5" t="s">
        <v>446</v>
      </c>
      <c r="O9" s="5">
        <v>126442991.3246</v>
      </c>
      <c r="P9" s="5">
        <v>0</v>
      </c>
      <c r="Q9" s="5">
        <v>209408.7689</v>
      </c>
      <c r="R9" s="5">
        <v>36867848.465599999</v>
      </c>
      <c r="S9" s="6">
        <f t="shared" ref="S9:S72" si="1">O9-P9+Q9+R9</f>
        <v>163520248.5591</v>
      </c>
    </row>
    <row r="10" spans="1:19" ht="25" customHeight="1">
      <c r="A10" s="148"/>
      <c r="B10" s="146"/>
      <c r="C10" s="1">
        <v>3</v>
      </c>
      <c r="D10" s="5" t="s">
        <v>66</v>
      </c>
      <c r="E10" s="5">
        <v>143167098.3057</v>
      </c>
      <c r="F10" s="5">
        <v>0</v>
      </c>
      <c r="G10" s="5">
        <v>237106.42629999999</v>
      </c>
      <c r="H10" s="5">
        <v>37575718.489200003</v>
      </c>
      <c r="I10" s="6">
        <f t="shared" si="0"/>
        <v>180979923.22119999</v>
      </c>
      <c r="J10" s="11"/>
      <c r="K10" s="151"/>
      <c r="L10" s="146"/>
      <c r="M10" s="12">
        <v>28</v>
      </c>
      <c r="N10" s="5" t="s">
        <v>447</v>
      </c>
      <c r="O10" s="5">
        <v>126557450.3637</v>
      </c>
      <c r="P10" s="5">
        <v>0</v>
      </c>
      <c r="Q10" s="5">
        <v>209598.33040000001</v>
      </c>
      <c r="R10" s="5">
        <v>36243737.093000002</v>
      </c>
      <c r="S10" s="6">
        <f t="shared" si="1"/>
        <v>163010785.78710002</v>
      </c>
    </row>
    <row r="11" spans="1:19" ht="25" customHeight="1">
      <c r="A11" s="148"/>
      <c r="B11" s="146"/>
      <c r="C11" s="1">
        <v>4</v>
      </c>
      <c r="D11" s="5" t="s">
        <v>67</v>
      </c>
      <c r="E11" s="5">
        <v>145871767.33759999</v>
      </c>
      <c r="F11" s="5">
        <v>0</v>
      </c>
      <c r="G11" s="5">
        <v>241585.7683</v>
      </c>
      <c r="H11" s="5">
        <v>39289325.861500002</v>
      </c>
      <c r="I11" s="6">
        <f t="shared" si="0"/>
        <v>185402678.96739998</v>
      </c>
      <c r="J11" s="11"/>
      <c r="K11" s="151"/>
      <c r="L11" s="146"/>
      <c r="M11" s="12">
        <v>29</v>
      </c>
      <c r="N11" s="5" t="s">
        <v>448</v>
      </c>
      <c r="O11" s="5">
        <v>149991581.05860001</v>
      </c>
      <c r="P11" s="5">
        <v>0</v>
      </c>
      <c r="Q11" s="5">
        <v>248408.8046</v>
      </c>
      <c r="R11" s="5">
        <v>42953912.211400002</v>
      </c>
      <c r="S11" s="6">
        <f t="shared" si="1"/>
        <v>193193902.07460001</v>
      </c>
    </row>
    <row r="12" spans="1:19" ht="25" customHeight="1">
      <c r="A12" s="148"/>
      <c r="B12" s="146"/>
      <c r="C12" s="1">
        <v>5</v>
      </c>
      <c r="D12" s="5" t="s">
        <v>68</v>
      </c>
      <c r="E12" s="5">
        <v>132771877.4197</v>
      </c>
      <c r="F12" s="5">
        <v>0</v>
      </c>
      <c r="G12" s="5">
        <v>219890.364</v>
      </c>
      <c r="H12" s="5">
        <v>35055726.054300003</v>
      </c>
      <c r="I12" s="6">
        <f t="shared" si="0"/>
        <v>168047493.838</v>
      </c>
      <c r="J12" s="11"/>
      <c r="K12" s="151"/>
      <c r="L12" s="146"/>
      <c r="M12" s="12">
        <v>30</v>
      </c>
      <c r="N12" s="5" t="s">
        <v>449</v>
      </c>
      <c r="O12" s="5">
        <v>151164961.8522</v>
      </c>
      <c r="P12" s="5">
        <v>0</v>
      </c>
      <c r="Q12" s="5">
        <v>250352.1012</v>
      </c>
      <c r="R12" s="5">
        <v>42280751.2236</v>
      </c>
      <c r="S12" s="6">
        <f t="shared" si="1"/>
        <v>193696065.17700002</v>
      </c>
    </row>
    <row r="13" spans="1:19" ht="25" customHeight="1">
      <c r="A13" s="148"/>
      <c r="B13" s="146"/>
      <c r="C13" s="1">
        <v>6</v>
      </c>
      <c r="D13" s="5" t="s">
        <v>69</v>
      </c>
      <c r="E13" s="5">
        <v>137119030.544</v>
      </c>
      <c r="F13" s="5">
        <v>0</v>
      </c>
      <c r="G13" s="5">
        <v>227089.9088</v>
      </c>
      <c r="H13" s="5">
        <v>36287129.553400002</v>
      </c>
      <c r="I13" s="6">
        <f t="shared" si="0"/>
        <v>173633250.00620002</v>
      </c>
      <c r="J13" s="11"/>
      <c r="K13" s="151"/>
      <c r="L13" s="146"/>
      <c r="M13" s="12">
        <v>31</v>
      </c>
      <c r="N13" s="5" t="s">
        <v>49</v>
      </c>
      <c r="O13" s="5">
        <v>261360212.96630001</v>
      </c>
      <c r="P13" s="5">
        <v>0</v>
      </c>
      <c r="Q13" s="5">
        <v>432852.1483</v>
      </c>
      <c r="R13" s="5">
        <v>72232699.303100005</v>
      </c>
      <c r="S13" s="6">
        <f t="shared" si="1"/>
        <v>334025764.41769999</v>
      </c>
    </row>
    <row r="14" spans="1:19" ht="25" customHeight="1">
      <c r="A14" s="148"/>
      <c r="B14" s="146"/>
      <c r="C14" s="1">
        <v>7</v>
      </c>
      <c r="D14" s="5" t="s">
        <v>70</v>
      </c>
      <c r="E14" s="5">
        <v>133042186.3354</v>
      </c>
      <c r="F14" s="5">
        <v>0</v>
      </c>
      <c r="G14" s="5">
        <v>220338.03659999999</v>
      </c>
      <c r="H14" s="5">
        <v>34802967.989100002</v>
      </c>
      <c r="I14" s="6">
        <f t="shared" si="0"/>
        <v>168065492.36109999</v>
      </c>
      <c r="J14" s="11"/>
      <c r="K14" s="151"/>
      <c r="L14" s="146"/>
      <c r="M14" s="12">
        <v>32</v>
      </c>
      <c r="N14" s="5" t="s">
        <v>450</v>
      </c>
      <c r="O14" s="5">
        <v>130909559.7902</v>
      </c>
      <c r="P14" s="5">
        <v>0</v>
      </c>
      <c r="Q14" s="5">
        <v>216806.08360000001</v>
      </c>
      <c r="R14" s="5">
        <v>36933404.410700001</v>
      </c>
      <c r="S14" s="6">
        <f t="shared" si="1"/>
        <v>168059770.2845</v>
      </c>
    </row>
    <row r="15" spans="1:19" ht="25" customHeight="1">
      <c r="A15" s="148"/>
      <c r="B15" s="146"/>
      <c r="C15" s="1">
        <v>8</v>
      </c>
      <c r="D15" s="5" t="s">
        <v>71</v>
      </c>
      <c r="E15" s="5">
        <v>129724427.6425</v>
      </c>
      <c r="F15" s="5">
        <v>0</v>
      </c>
      <c r="G15" s="5">
        <v>214843.32500000001</v>
      </c>
      <c r="H15" s="5">
        <v>33213353.6633</v>
      </c>
      <c r="I15" s="6">
        <f t="shared" si="0"/>
        <v>163152624.63080001</v>
      </c>
      <c r="J15" s="11"/>
      <c r="K15" s="151"/>
      <c r="L15" s="146"/>
      <c r="M15" s="12">
        <v>33</v>
      </c>
      <c r="N15" s="5" t="s">
        <v>451</v>
      </c>
      <c r="O15" s="5">
        <v>129557401.2587</v>
      </c>
      <c r="P15" s="5">
        <v>0</v>
      </c>
      <c r="Q15" s="5">
        <v>214566.704</v>
      </c>
      <c r="R15" s="5">
        <v>33753471.697700001</v>
      </c>
      <c r="S15" s="6">
        <f t="shared" si="1"/>
        <v>163525439.6604</v>
      </c>
    </row>
    <row r="16" spans="1:19" ht="25" customHeight="1">
      <c r="A16" s="148"/>
      <c r="B16" s="146"/>
      <c r="C16" s="1">
        <v>9</v>
      </c>
      <c r="D16" s="5" t="s">
        <v>72</v>
      </c>
      <c r="E16" s="5">
        <v>139954183.96669999</v>
      </c>
      <c r="F16" s="5">
        <v>0</v>
      </c>
      <c r="G16" s="5">
        <v>231785.3529</v>
      </c>
      <c r="H16" s="5">
        <v>37084596.504100002</v>
      </c>
      <c r="I16" s="6">
        <f t="shared" si="0"/>
        <v>177270565.82369998</v>
      </c>
      <c r="J16" s="11"/>
      <c r="K16" s="151"/>
      <c r="L16" s="146"/>
      <c r="M16" s="12">
        <v>34</v>
      </c>
      <c r="N16" s="5" t="s">
        <v>452</v>
      </c>
      <c r="O16" s="5">
        <v>155083490.6002</v>
      </c>
      <c r="P16" s="5">
        <v>0</v>
      </c>
      <c r="Q16" s="5">
        <v>256841.77900000001</v>
      </c>
      <c r="R16" s="5">
        <v>43371890.033399999</v>
      </c>
      <c r="S16" s="6">
        <f t="shared" si="1"/>
        <v>198712222.41260001</v>
      </c>
    </row>
    <row r="17" spans="1:19" ht="25" customHeight="1">
      <c r="A17" s="148"/>
      <c r="B17" s="146"/>
      <c r="C17" s="1">
        <v>10</v>
      </c>
      <c r="D17" s="5" t="s">
        <v>73</v>
      </c>
      <c r="E17" s="5">
        <v>142025178.18630001</v>
      </c>
      <c r="F17" s="5">
        <v>0</v>
      </c>
      <c r="G17" s="5">
        <v>235215.2334</v>
      </c>
      <c r="H17" s="5">
        <v>38454465.4243</v>
      </c>
      <c r="I17" s="6">
        <f t="shared" si="0"/>
        <v>180714858.84399998</v>
      </c>
      <c r="J17" s="11"/>
      <c r="K17" s="151"/>
      <c r="L17" s="146"/>
      <c r="M17" s="12">
        <v>35</v>
      </c>
      <c r="N17" s="5" t="s">
        <v>453</v>
      </c>
      <c r="O17" s="5">
        <v>127958827.60860001</v>
      </c>
      <c r="P17" s="5">
        <v>0</v>
      </c>
      <c r="Q17" s="5">
        <v>211919.2236</v>
      </c>
      <c r="R17" s="5">
        <v>36555401.634000003</v>
      </c>
      <c r="S17" s="6">
        <f t="shared" si="1"/>
        <v>164726148.46619999</v>
      </c>
    </row>
    <row r="18" spans="1:19" ht="25" customHeight="1">
      <c r="A18" s="148"/>
      <c r="B18" s="146"/>
      <c r="C18" s="1">
        <v>11</v>
      </c>
      <c r="D18" s="5" t="s">
        <v>74</v>
      </c>
      <c r="E18" s="5">
        <v>155315892.7394</v>
      </c>
      <c r="F18" s="5">
        <v>0</v>
      </c>
      <c r="G18" s="5">
        <v>257226.6722</v>
      </c>
      <c r="H18" s="5">
        <v>43438047.147799999</v>
      </c>
      <c r="I18" s="6">
        <f t="shared" si="0"/>
        <v>199011166.55939999</v>
      </c>
      <c r="J18" s="11"/>
      <c r="K18" s="151"/>
      <c r="L18" s="146"/>
      <c r="M18" s="12">
        <v>36</v>
      </c>
      <c r="N18" s="5" t="s">
        <v>454</v>
      </c>
      <c r="O18" s="5">
        <v>161955287.8037</v>
      </c>
      <c r="P18" s="5">
        <v>0</v>
      </c>
      <c r="Q18" s="5">
        <v>268222.51730000001</v>
      </c>
      <c r="R18" s="5">
        <v>45399508.818300001</v>
      </c>
      <c r="S18" s="6">
        <f t="shared" si="1"/>
        <v>207623019.13930002</v>
      </c>
    </row>
    <row r="19" spans="1:19" ht="25" customHeight="1">
      <c r="A19" s="148"/>
      <c r="B19" s="146"/>
      <c r="C19" s="1">
        <v>12</v>
      </c>
      <c r="D19" s="5" t="s">
        <v>75</v>
      </c>
      <c r="E19" s="5">
        <v>149541594.4341</v>
      </c>
      <c r="F19" s="5">
        <v>0</v>
      </c>
      <c r="G19" s="5">
        <v>247663.55850000001</v>
      </c>
      <c r="H19" s="5">
        <v>41442267.586900003</v>
      </c>
      <c r="I19" s="6">
        <f t="shared" si="0"/>
        <v>191231525.57949999</v>
      </c>
      <c r="J19" s="11"/>
      <c r="K19" s="151"/>
      <c r="L19" s="146"/>
      <c r="M19" s="12">
        <v>37</v>
      </c>
      <c r="N19" s="5" t="s">
        <v>455</v>
      </c>
      <c r="O19" s="5">
        <v>142222706.08759999</v>
      </c>
      <c r="P19" s="5">
        <v>0</v>
      </c>
      <c r="Q19" s="5">
        <v>235542.3695</v>
      </c>
      <c r="R19" s="5">
        <v>41416241.9758</v>
      </c>
      <c r="S19" s="6">
        <f t="shared" si="1"/>
        <v>183874490.43290001</v>
      </c>
    </row>
    <row r="20" spans="1:19" ht="25" customHeight="1">
      <c r="A20" s="148"/>
      <c r="B20" s="146"/>
      <c r="C20" s="1">
        <v>13</v>
      </c>
      <c r="D20" s="5" t="s">
        <v>76</v>
      </c>
      <c r="E20" s="5">
        <v>114193260.0421</v>
      </c>
      <c r="F20" s="5">
        <v>0</v>
      </c>
      <c r="G20" s="5">
        <v>189121.35620000001</v>
      </c>
      <c r="H20" s="5">
        <v>30723792.329500001</v>
      </c>
      <c r="I20" s="6">
        <f t="shared" si="0"/>
        <v>145106173.72779998</v>
      </c>
      <c r="J20" s="11"/>
      <c r="K20" s="151"/>
      <c r="L20" s="146"/>
      <c r="M20" s="12">
        <v>38</v>
      </c>
      <c r="N20" s="5" t="s">
        <v>456</v>
      </c>
      <c r="O20" s="5">
        <v>147890797.5345</v>
      </c>
      <c r="P20" s="5">
        <v>0</v>
      </c>
      <c r="Q20" s="5">
        <v>244929.58850000001</v>
      </c>
      <c r="R20" s="5">
        <v>42873179.830300003</v>
      </c>
      <c r="S20" s="6">
        <f t="shared" si="1"/>
        <v>191008906.9533</v>
      </c>
    </row>
    <row r="21" spans="1:19" ht="25" customHeight="1">
      <c r="A21" s="148"/>
      <c r="B21" s="146"/>
      <c r="C21" s="1">
        <v>14</v>
      </c>
      <c r="D21" s="5" t="s">
        <v>77</v>
      </c>
      <c r="E21" s="5">
        <v>107897033.0402</v>
      </c>
      <c r="F21" s="5">
        <v>0</v>
      </c>
      <c r="G21" s="5">
        <v>178693.84940000001</v>
      </c>
      <c r="H21" s="5">
        <v>28865617.670000002</v>
      </c>
      <c r="I21" s="6">
        <f t="shared" si="0"/>
        <v>136941344.5596</v>
      </c>
      <c r="J21" s="11"/>
      <c r="K21" s="151"/>
      <c r="L21" s="146"/>
      <c r="M21" s="12">
        <v>39</v>
      </c>
      <c r="N21" s="5" t="s">
        <v>457</v>
      </c>
      <c r="O21" s="5">
        <v>116427551.16949999</v>
      </c>
      <c r="P21" s="5">
        <v>0</v>
      </c>
      <c r="Q21" s="5">
        <v>192821.68109999999</v>
      </c>
      <c r="R21" s="5">
        <v>33201487.510600001</v>
      </c>
      <c r="S21" s="6">
        <f t="shared" si="1"/>
        <v>149821860.36119998</v>
      </c>
    </row>
    <row r="22" spans="1:19" ht="25" customHeight="1">
      <c r="A22" s="148"/>
      <c r="B22" s="146"/>
      <c r="C22" s="1">
        <v>15</v>
      </c>
      <c r="D22" s="5" t="s">
        <v>78</v>
      </c>
      <c r="E22" s="5">
        <v>112352415.98639999</v>
      </c>
      <c r="F22" s="5">
        <v>0</v>
      </c>
      <c r="G22" s="5">
        <v>186072.63930000001</v>
      </c>
      <c r="H22" s="5">
        <v>31188238.208000001</v>
      </c>
      <c r="I22" s="6">
        <f t="shared" si="0"/>
        <v>143726726.8337</v>
      </c>
      <c r="J22" s="11"/>
      <c r="K22" s="151"/>
      <c r="L22" s="146"/>
      <c r="M22" s="12">
        <v>40</v>
      </c>
      <c r="N22" s="5" t="s">
        <v>458</v>
      </c>
      <c r="O22" s="5">
        <v>128365509.85349999</v>
      </c>
      <c r="P22" s="5">
        <v>0</v>
      </c>
      <c r="Q22" s="5">
        <v>212592.75109999999</v>
      </c>
      <c r="R22" s="5">
        <v>37891006.229699999</v>
      </c>
      <c r="S22" s="6">
        <f t="shared" si="1"/>
        <v>166469108.83429998</v>
      </c>
    </row>
    <row r="23" spans="1:19" ht="25" customHeight="1">
      <c r="A23" s="148"/>
      <c r="B23" s="146"/>
      <c r="C23" s="1">
        <v>16</v>
      </c>
      <c r="D23" s="5" t="s">
        <v>79</v>
      </c>
      <c r="E23" s="5">
        <v>167481221.21900001</v>
      </c>
      <c r="F23" s="5">
        <v>0</v>
      </c>
      <c r="G23" s="5">
        <v>277374.30109999998</v>
      </c>
      <c r="H23" s="5">
        <v>41522687.051799998</v>
      </c>
      <c r="I23" s="6">
        <f t="shared" si="0"/>
        <v>209281282.57190001</v>
      </c>
      <c r="J23" s="11"/>
      <c r="K23" s="151"/>
      <c r="L23" s="146"/>
      <c r="M23" s="12">
        <v>41</v>
      </c>
      <c r="N23" s="5" t="s">
        <v>459</v>
      </c>
      <c r="O23" s="5">
        <v>158279232.43920001</v>
      </c>
      <c r="P23" s="5">
        <v>0</v>
      </c>
      <c r="Q23" s="5">
        <v>262134.41219999999</v>
      </c>
      <c r="R23" s="5">
        <v>43684806.239299998</v>
      </c>
      <c r="S23" s="6">
        <f t="shared" si="1"/>
        <v>202226173.09070003</v>
      </c>
    </row>
    <row r="24" spans="1:19" ht="25" customHeight="1">
      <c r="A24" s="148"/>
      <c r="B24" s="147"/>
      <c r="C24" s="1">
        <v>17</v>
      </c>
      <c r="D24" s="5" t="s">
        <v>80</v>
      </c>
      <c r="E24" s="5">
        <v>144713599.9594</v>
      </c>
      <c r="F24" s="5">
        <v>0</v>
      </c>
      <c r="G24" s="5">
        <v>239667.66750000001</v>
      </c>
      <c r="H24" s="5">
        <v>35100864.217</v>
      </c>
      <c r="I24" s="6">
        <f t="shared" si="0"/>
        <v>180054131.8439</v>
      </c>
      <c r="J24" s="11"/>
      <c r="K24" s="151"/>
      <c r="L24" s="146"/>
      <c r="M24" s="12">
        <v>42</v>
      </c>
      <c r="N24" s="5" t="s">
        <v>460</v>
      </c>
      <c r="O24" s="5">
        <v>185055597.30919999</v>
      </c>
      <c r="P24" s="5">
        <v>0</v>
      </c>
      <c r="Q24" s="5">
        <v>306480.13299999997</v>
      </c>
      <c r="R24" s="5">
        <v>54473765.872000001</v>
      </c>
      <c r="S24" s="6">
        <f t="shared" si="1"/>
        <v>239835843.31419998</v>
      </c>
    </row>
    <row r="25" spans="1:19" ht="25" customHeight="1">
      <c r="A25" s="1"/>
      <c r="B25" s="136" t="s">
        <v>813</v>
      </c>
      <c r="C25" s="137"/>
      <c r="D25" s="138"/>
      <c r="E25" s="14">
        <f>SUM(E8:E24)</f>
        <v>2380606219.0230999</v>
      </c>
      <c r="F25" s="14">
        <f t="shared" ref="F25:I25" si="2">SUM(F8:F24)</f>
        <v>0</v>
      </c>
      <c r="G25" s="14">
        <f t="shared" si="2"/>
        <v>3942644.9204999991</v>
      </c>
      <c r="H25" s="14">
        <f t="shared" si="2"/>
        <v>634132351.06659997</v>
      </c>
      <c r="I25" s="14">
        <f t="shared" si="2"/>
        <v>3018681215.0102</v>
      </c>
      <c r="J25" s="11"/>
      <c r="K25" s="151"/>
      <c r="L25" s="146"/>
      <c r="M25" s="12">
        <v>43</v>
      </c>
      <c r="N25" s="5" t="s">
        <v>461</v>
      </c>
      <c r="O25" s="5">
        <v>120767647.6648</v>
      </c>
      <c r="P25" s="5">
        <v>0</v>
      </c>
      <c r="Q25" s="5">
        <v>200009.53909999999</v>
      </c>
      <c r="R25" s="5">
        <v>35630734.245700002</v>
      </c>
      <c r="S25" s="6">
        <f t="shared" si="1"/>
        <v>156598391.44960001</v>
      </c>
    </row>
    <row r="26" spans="1:19" ht="25" customHeight="1">
      <c r="A26" s="148">
        <v>2</v>
      </c>
      <c r="B26" s="145" t="s">
        <v>26</v>
      </c>
      <c r="C26" s="1">
        <v>1</v>
      </c>
      <c r="D26" s="5" t="s">
        <v>81</v>
      </c>
      <c r="E26" s="5">
        <v>148408518.84240001</v>
      </c>
      <c r="F26" s="5">
        <v>0</v>
      </c>
      <c r="G26" s="5">
        <v>245787.0135</v>
      </c>
      <c r="H26" s="5">
        <v>38293578.001800001</v>
      </c>
      <c r="I26" s="6">
        <f t="shared" si="0"/>
        <v>186947883.85770002</v>
      </c>
      <c r="J26" s="11"/>
      <c r="K26" s="151"/>
      <c r="L26" s="147"/>
      <c r="M26" s="12">
        <v>44</v>
      </c>
      <c r="N26" s="5" t="s">
        <v>462</v>
      </c>
      <c r="O26" s="5">
        <v>142005942.35789999</v>
      </c>
      <c r="P26" s="5">
        <v>0</v>
      </c>
      <c r="Q26" s="5">
        <v>235183.37590000001</v>
      </c>
      <c r="R26" s="5">
        <v>40043009.2064</v>
      </c>
      <c r="S26" s="6">
        <f t="shared" si="1"/>
        <v>182284134.9402</v>
      </c>
    </row>
    <row r="27" spans="1:19" ht="25" customHeight="1">
      <c r="A27" s="148"/>
      <c r="B27" s="146"/>
      <c r="C27" s="1">
        <v>2</v>
      </c>
      <c r="D27" s="5" t="s">
        <v>82</v>
      </c>
      <c r="E27" s="5">
        <v>181302879.523</v>
      </c>
      <c r="F27" s="5">
        <v>0</v>
      </c>
      <c r="G27" s="5">
        <v>300265.06329999998</v>
      </c>
      <c r="H27" s="5">
        <v>40408578.637199998</v>
      </c>
      <c r="I27" s="6">
        <f t="shared" si="0"/>
        <v>222011723.22350001</v>
      </c>
      <c r="J27" s="11"/>
      <c r="K27" s="25"/>
      <c r="L27" s="136" t="s">
        <v>831</v>
      </c>
      <c r="M27" s="137"/>
      <c r="N27" s="138"/>
      <c r="O27" s="14">
        <f>2791107992.3556+3763661088.72</f>
        <v>6554769081.0755997</v>
      </c>
      <c r="P27" s="14">
        <v>0</v>
      </c>
      <c r="Q27" s="14">
        <f>4622498.1101+6233193.53</f>
        <v>10855691.6401</v>
      </c>
      <c r="R27" s="14">
        <f>790047538.2308+1068486377.24</f>
        <v>1858533915.4707999</v>
      </c>
      <c r="S27" s="8">
        <f t="shared" si="1"/>
        <v>8424158688.1864986</v>
      </c>
    </row>
    <row r="28" spans="1:19" ht="25" customHeight="1">
      <c r="A28" s="148"/>
      <c r="B28" s="146"/>
      <c r="C28" s="1">
        <v>3</v>
      </c>
      <c r="D28" s="5" t="s">
        <v>83</v>
      </c>
      <c r="E28" s="5">
        <v>154379453.85350001</v>
      </c>
      <c r="F28" s="5">
        <v>0</v>
      </c>
      <c r="G28" s="5">
        <v>255675.7874</v>
      </c>
      <c r="H28" s="5">
        <v>37029083.613899998</v>
      </c>
      <c r="I28" s="6">
        <f t="shared" si="0"/>
        <v>191664213.25480002</v>
      </c>
      <c r="J28" s="11"/>
      <c r="K28" s="142">
        <v>20</v>
      </c>
      <c r="L28" s="145" t="s">
        <v>44</v>
      </c>
      <c r="M28" s="12">
        <v>1</v>
      </c>
      <c r="N28" s="5" t="s">
        <v>463</v>
      </c>
      <c r="O28" s="5">
        <v>144298817.84470001</v>
      </c>
      <c r="P28" s="5">
        <v>0</v>
      </c>
      <c r="Q28" s="5">
        <v>238980.7254</v>
      </c>
      <c r="R28" s="5">
        <v>36375737.093099996</v>
      </c>
      <c r="S28" s="6">
        <f t="shared" si="1"/>
        <v>180913535.66320002</v>
      </c>
    </row>
    <row r="29" spans="1:19" ht="25" customHeight="1">
      <c r="A29" s="148"/>
      <c r="B29" s="146"/>
      <c r="C29" s="1">
        <v>4</v>
      </c>
      <c r="D29" s="5" t="s">
        <v>84</v>
      </c>
      <c r="E29" s="5">
        <v>135161436.2374</v>
      </c>
      <c r="F29" s="5">
        <v>0</v>
      </c>
      <c r="G29" s="5">
        <v>223847.8358</v>
      </c>
      <c r="H29" s="5">
        <v>34362098.7914</v>
      </c>
      <c r="I29" s="6">
        <f t="shared" si="0"/>
        <v>169747382.8646</v>
      </c>
      <c r="J29" s="11"/>
      <c r="K29" s="143"/>
      <c r="L29" s="146"/>
      <c r="M29" s="12">
        <v>2</v>
      </c>
      <c r="N29" s="5" t="s">
        <v>464</v>
      </c>
      <c r="O29" s="5">
        <v>148691472.02149999</v>
      </c>
      <c r="P29" s="5">
        <v>0</v>
      </c>
      <c r="Q29" s="5">
        <v>246255.6269</v>
      </c>
      <c r="R29" s="5">
        <v>39129712.620899998</v>
      </c>
      <c r="S29" s="6">
        <f t="shared" si="1"/>
        <v>188067440.26929998</v>
      </c>
    </row>
    <row r="30" spans="1:19" ht="25" customHeight="1">
      <c r="A30" s="148"/>
      <c r="B30" s="146"/>
      <c r="C30" s="1">
        <v>5</v>
      </c>
      <c r="D30" s="5" t="s">
        <v>85</v>
      </c>
      <c r="E30" s="5">
        <v>133747084.6314</v>
      </c>
      <c r="F30" s="5">
        <v>0</v>
      </c>
      <c r="G30" s="5">
        <v>221505.45509999999</v>
      </c>
      <c r="H30" s="5">
        <v>35647715.023199998</v>
      </c>
      <c r="I30" s="6">
        <f t="shared" si="0"/>
        <v>169616305.10969999</v>
      </c>
      <c r="J30" s="11"/>
      <c r="K30" s="143"/>
      <c r="L30" s="146"/>
      <c r="M30" s="12">
        <v>3</v>
      </c>
      <c r="N30" s="5" t="s">
        <v>465</v>
      </c>
      <c r="O30" s="5">
        <v>161762274.29179999</v>
      </c>
      <c r="P30" s="5">
        <v>0</v>
      </c>
      <c r="Q30" s="5">
        <v>267902.85769999999</v>
      </c>
      <c r="R30" s="5">
        <v>41038736.163800001</v>
      </c>
      <c r="S30" s="6">
        <f t="shared" si="1"/>
        <v>203068913.31329998</v>
      </c>
    </row>
    <row r="31" spans="1:19" ht="25" customHeight="1">
      <c r="A31" s="148"/>
      <c r="B31" s="146"/>
      <c r="C31" s="1">
        <v>6</v>
      </c>
      <c r="D31" s="5" t="s">
        <v>86</v>
      </c>
      <c r="E31" s="5">
        <v>142994906.54269999</v>
      </c>
      <c r="F31" s="5">
        <v>0</v>
      </c>
      <c r="G31" s="5">
        <v>236821.2506</v>
      </c>
      <c r="H31" s="5">
        <v>38100665.160899997</v>
      </c>
      <c r="I31" s="6">
        <f t="shared" si="0"/>
        <v>181332392.9542</v>
      </c>
      <c r="J31" s="11"/>
      <c r="K31" s="143"/>
      <c r="L31" s="146"/>
      <c r="M31" s="12">
        <v>4</v>
      </c>
      <c r="N31" s="5" t="s">
        <v>466</v>
      </c>
      <c r="O31" s="5">
        <v>151668219.89109999</v>
      </c>
      <c r="P31" s="5">
        <v>0</v>
      </c>
      <c r="Q31" s="5">
        <v>251185.57279999999</v>
      </c>
      <c r="R31" s="5">
        <v>40134955.9322</v>
      </c>
      <c r="S31" s="6">
        <f t="shared" si="1"/>
        <v>192054361.39609998</v>
      </c>
    </row>
    <row r="32" spans="1:19" ht="25" customHeight="1">
      <c r="A32" s="148"/>
      <c r="B32" s="146"/>
      <c r="C32" s="1">
        <v>7</v>
      </c>
      <c r="D32" s="5" t="s">
        <v>87</v>
      </c>
      <c r="E32" s="5">
        <v>155755737.76100001</v>
      </c>
      <c r="F32" s="5">
        <v>0</v>
      </c>
      <c r="G32" s="5">
        <v>257955.12229999999</v>
      </c>
      <c r="H32" s="5">
        <v>37423279.804200001</v>
      </c>
      <c r="I32" s="6">
        <f t="shared" si="0"/>
        <v>193436972.6875</v>
      </c>
      <c r="J32" s="11"/>
      <c r="K32" s="143"/>
      <c r="L32" s="146"/>
      <c r="M32" s="12">
        <v>5</v>
      </c>
      <c r="N32" s="5" t="s">
        <v>467</v>
      </c>
      <c r="O32" s="5">
        <v>141842879.1076</v>
      </c>
      <c r="P32" s="5">
        <v>0</v>
      </c>
      <c r="Q32" s="5">
        <v>234913.31839999999</v>
      </c>
      <c r="R32" s="5">
        <v>36609250.811700001</v>
      </c>
      <c r="S32" s="6">
        <f t="shared" si="1"/>
        <v>178687043.23769999</v>
      </c>
    </row>
    <row r="33" spans="1:19" ht="25" customHeight="1">
      <c r="A33" s="148"/>
      <c r="B33" s="146"/>
      <c r="C33" s="1">
        <v>8</v>
      </c>
      <c r="D33" s="5" t="s">
        <v>88</v>
      </c>
      <c r="E33" s="5">
        <v>162933494.73500001</v>
      </c>
      <c r="F33" s="5">
        <v>0</v>
      </c>
      <c r="G33" s="5">
        <v>269842.57630000002</v>
      </c>
      <c r="H33" s="5">
        <v>37372196.233599998</v>
      </c>
      <c r="I33" s="6">
        <f t="shared" si="0"/>
        <v>200575533.5449</v>
      </c>
      <c r="J33" s="11"/>
      <c r="K33" s="143"/>
      <c r="L33" s="146"/>
      <c r="M33" s="12">
        <v>6</v>
      </c>
      <c r="N33" s="5" t="s">
        <v>468</v>
      </c>
      <c r="O33" s="5">
        <v>132677662.1321</v>
      </c>
      <c r="P33" s="5">
        <v>0</v>
      </c>
      <c r="Q33" s="5">
        <v>219734.32920000001</v>
      </c>
      <c r="R33" s="5">
        <v>35455919.906000003</v>
      </c>
      <c r="S33" s="6">
        <f t="shared" si="1"/>
        <v>168353316.3673</v>
      </c>
    </row>
    <row r="34" spans="1:19" ht="25" customHeight="1">
      <c r="A34" s="148"/>
      <c r="B34" s="146"/>
      <c r="C34" s="1">
        <v>9</v>
      </c>
      <c r="D34" s="5" t="s">
        <v>792</v>
      </c>
      <c r="E34" s="5">
        <v>141662566.9637</v>
      </c>
      <c r="F34" s="5">
        <v>0</v>
      </c>
      <c r="G34" s="5">
        <v>234614.6942</v>
      </c>
      <c r="H34" s="5">
        <v>39701388.012000002</v>
      </c>
      <c r="I34" s="6">
        <f t="shared" si="0"/>
        <v>181598569.6699</v>
      </c>
      <c r="J34" s="11"/>
      <c r="K34" s="143"/>
      <c r="L34" s="146"/>
      <c r="M34" s="12">
        <v>7</v>
      </c>
      <c r="N34" s="5" t="s">
        <v>469</v>
      </c>
      <c r="O34" s="5">
        <v>133111854.0828</v>
      </c>
      <c r="P34" s="5">
        <v>0</v>
      </c>
      <c r="Q34" s="5">
        <v>220453.41690000001</v>
      </c>
      <c r="R34" s="5">
        <v>33584524.536899999</v>
      </c>
      <c r="S34" s="6">
        <f t="shared" si="1"/>
        <v>166916832.03659999</v>
      </c>
    </row>
    <row r="35" spans="1:19" ht="25" customHeight="1">
      <c r="A35" s="148"/>
      <c r="B35" s="146"/>
      <c r="C35" s="1">
        <v>10</v>
      </c>
      <c r="D35" s="5" t="s">
        <v>89</v>
      </c>
      <c r="E35" s="5">
        <v>126840198.7977</v>
      </c>
      <c r="F35" s="5">
        <v>0</v>
      </c>
      <c r="G35" s="5">
        <v>210066.6047</v>
      </c>
      <c r="H35" s="5">
        <v>33017184.9386</v>
      </c>
      <c r="I35" s="6">
        <f t="shared" si="0"/>
        <v>160067450.34099999</v>
      </c>
      <c r="J35" s="11"/>
      <c r="K35" s="143"/>
      <c r="L35" s="146"/>
      <c r="M35" s="12">
        <v>8</v>
      </c>
      <c r="N35" s="5" t="s">
        <v>470</v>
      </c>
      <c r="O35" s="5">
        <v>142522843.28830001</v>
      </c>
      <c r="P35" s="5">
        <v>0</v>
      </c>
      <c r="Q35" s="5">
        <v>236039.44219999999</v>
      </c>
      <c r="R35" s="5">
        <v>36091609.178199999</v>
      </c>
      <c r="S35" s="6">
        <f t="shared" si="1"/>
        <v>178850491.90870002</v>
      </c>
    </row>
    <row r="36" spans="1:19" ht="25" customHeight="1">
      <c r="A36" s="148"/>
      <c r="B36" s="146"/>
      <c r="C36" s="1">
        <v>11</v>
      </c>
      <c r="D36" s="5" t="s">
        <v>90</v>
      </c>
      <c r="E36" s="5">
        <v>128898003.36830001</v>
      </c>
      <c r="F36" s="5">
        <v>0</v>
      </c>
      <c r="G36" s="5">
        <v>213474.64110000001</v>
      </c>
      <c r="H36" s="5">
        <v>34740101.568099998</v>
      </c>
      <c r="I36" s="6">
        <f t="shared" si="0"/>
        <v>163851579.57750002</v>
      </c>
      <c r="J36" s="11"/>
      <c r="K36" s="143"/>
      <c r="L36" s="146"/>
      <c r="M36" s="12">
        <v>9</v>
      </c>
      <c r="N36" s="5" t="s">
        <v>471</v>
      </c>
      <c r="O36" s="5">
        <v>133679650.78919999</v>
      </c>
      <c r="P36" s="5">
        <v>0</v>
      </c>
      <c r="Q36" s="5">
        <v>221393.77439999999</v>
      </c>
      <c r="R36" s="5">
        <v>34524211.903099999</v>
      </c>
      <c r="S36" s="6">
        <f t="shared" si="1"/>
        <v>168425256.46669999</v>
      </c>
    </row>
    <row r="37" spans="1:19" ht="25" customHeight="1">
      <c r="A37" s="148"/>
      <c r="B37" s="146"/>
      <c r="C37" s="1">
        <v>12</v>
      </c>
      <c r="D37" s="5" t="s">
        <v>91</v>
      </c>
      <c r="E37" s="5">
        <v>126199443.3036</v>
      </c>
      <c r="F37" s="5">
        <v>0</v>
      </c>
      <c r="G37" s="5">
        <v>209005.41639999999</v>
      </c>
      <c r="H37" s="5">
        <v>32892957.2049</v>
      </c>
      <c r="I37" s="6">
        <f t="shared" si="0"/>
        <v>159301405.9249</v>
      </c>
      <c r="J37" s="11"/>
      <c r="K37" s="143"/>
      <c r="L37" s="146"/>
      <c r="M37" s="12">
        <v>10</v>
      </c>
      <c r="N37" s="5" t="s">
        <v>472</v>
      </c>
      <c r="O37" s="5">
        <v>161176692.6627</v>
      </c>
      <c r="P37" s="5">
        <v>0</v>
      </c>
      <c r="Q37" s="5">
        <v>266933.04570000002</v>
      </c>
      <c r="R37" s="5">
        <v>41879150.863700002</v>
      </c>
      <c r="S37" s="6">
        <f t="shared" si="1"/>
        <v>203322776.57210001</v>
      </c>
    </row>
    <row r="38" spans="1:19" ht="25" customHeight="1">
      <c r="A38" s="148"/>
      <c r="B38" s="146"/>
      <c r="C38" s="1">
        <v>13</v>
      </c>
      <c r="D38" s="5" t="s">
        <v>92</v>
      </c>
      <c r="E38" s="5">
        <v>146330967.6453</v>
      </c>
      <c r="F38" s="5">
        <v>0</v>
      </c>
      <c r="G38" s="5">
        <v>242346.27369999999</v>
      </c>
      <c r="H38" s="5">
        <v>36171849.667999998</v>
      </c>
      <c r="I38" s="6">
        <f t="shared" si="0"/>
        <v>182745163.58700001</v>
      </c>
      <c r="J38" s="11"/>
      <c r="K38" s="143"/>
      <c r="L38" s="146"/>
      <c r="M38" s="12">
        <v>11</v>
      </c>
      <c r="N38" s="5" t="s">
        <v>473</v>
      </c>
      <c r="O38" s="5">
        <v>133021881.6541</v>
      </c>
      <c r="P38" s="5">
        <v>0</v>
      </c>
      <c r="Q38" s="5">
        <v>220304.40890000001</v>
      </c>
      <c r="R38" s="5">
        <v>34079870.890699998</v>
      </c>
      <c r="S38" s="6">
        <f t="shared" si="1"/>
        <v>167322056.95370001</v>
      </c>
    </row>
    <row r="39" spans="1:19" ht="25" customHeight="1">
      <c r="A39" s="148"/>
      <c r="B39" s="146"/>
      <c r="C39" s="1">
        <v>14</v>
      </c>
      <c r="D39" s="5" t="s">
        <v>93</v>
      </c>
      <c r="E39" s="5">
        <v>141859206.9341</v>
      </c>
      <c r="F39" s="5">
        <v>0</v>
      </c>
      <c r="G39" s="5">
        <v>234940.35980000001</v>
      </c>
      <c r="H39" s="5">
        <v>36341841.396799996</v>
      </c>
      <c r="I39" s="6">
        <f t="shared" si="0"/>
        <v>178435988.69069999</v>
      </c>
      <c r="J39" s="11"/>
      <c r="K39" s="143"/>
      <c r="L39" s="146"/>
      <c r="M39" s="12">
        <v>12</v>
      </c>
      <c r="N39" s="5" t="s">
        <v>474</v>
      </c>
      <c r="O39" s="5">
        <v>147743670.67789999</v>
      </c>
      <c r="P39" s="5">
        <v>0</v>
      </c>
      <c r="Q39" s="5">
        <v>244685.9241</v>
      </c>
      <c r="R39" s="5">
        <v>37963786.837899998</v>
      </c>
      <c r="S39" s="6">
        <f t="shared" si="1"/>
        <v>185952143.43989998</v>
      </c>
    </row>
    <row r="40" spans="1:19" ht="25" customHeight="1">
      <c r="A40" s="148"/>
      <c r="B40" s="146"/>
      <c r="C40" s="1">
        <v>15</v>
      </c>
      <c r="D40" s="5" t="s">
        <v>94</v>
      </c>
      <c r="E40" s="5">
        <v>135367816.03459999</v>
      </c>
      <c r="F40" s="5">
        <v>0</v>
      </c>
      <c r="G40" s="5">
        <v>224189.63200000001</v>
      </c>
      <c r="H40" s="5">
        <v>36010932.509099998</v>
      </c>
      <c r="I40" s="6">
        <f t="shared" si="0"/>
        <v>171602938.17569998</v>
      </c>
      <c r="J40" s="11"/>
      <c r="K40" s="143"/>
      <c r="L40" s="146"/>
      <c r="M40" s="12">
        <v>13</v>
      </c>
      <c r="N40" s="5" t="s">
        <v>475</v>
      </c>
      <c r="O40" s="5">
        <v>161007107.06650001</v>
      </c>
      <c r="P40" s="5">
        <v>0</v>
      </c>
      <c r="Q40" s="5">
        <v>266652.1862</v>
      </c>
      <c r="R40" s="5">
        <v>40026217.550700001</v>
      </c>
      <c r="S40" s="6">
        <f t="shared" si="1"/>
        <v>201299976.80340001</v>
      </c>
    </row>
    <row r="41" spans="1:19" ht="25" customHeight="1">
      <c r="A41" s="148"/>
      <c r="B41" s="146"/>
      <c r="C41" s="1">
        <v>16</v>
      </c>
      <c r="D41" s="5" t="s">
        <v>95</v>
      </c>
      <c r="E41" s="5">
        <v>126112038.50650001</v>
      </c>
      <c r="F41" s="5">
        <v>0</v>
      </c>
      <c r="G41" s="5">
        <v>208860.66080000001</v>
      </c>
      <c r="H41" s="5">
        <v>34279332.454899997</v>
      </c>
      <c r="I41" s="6">
        <f t="shared" si="0"/>
        <v>160600231.62220001</v>
      </c>
      <c r="J41" s="11"/>
      <c r="K41" s="143"/>
      <c r="L41" s="146"/>
      <c r="M41" s="12">
        <v>14</v>
      </c>
      <c r="N41" s="5" t="s">
        <v>476</v>
      </c>
      <c r="O41" s="5">
        <v>160630639.23660001</v>
      </c>
      <c r="P41" s="5">
        <v>0</v>
      </c>
      <c r="Q41" s="5">
        <v>266028.69839999999</v>
      </c>
      <c r="R41" s="5">
        <v>42336790.8147</v>
      </c>
      <c r="S41" s="6">
        <f t="shared" si="1"/>
        <v>203233458.74970001</v>
      </c>
    </row>
    <row r="42" spans="1:19" ht="25" customHeight="1">
      <c r="A42" s="148"/>
      <c r="B42" s="146"/>
      <c r="C42" s="1">
        <v>17</v>
      </c>
      <c r="D42" s="5" t="s">
        <v>96</v>
      </c>
      <c r="E42" s="5">
        <v>119851460.4197</v>
      </c>
      <c r="F42" s="5">
        <v>0</v>
      </c>
      <c r="G42" s="5">
        <v>198492.19409999999</v>
      </c>
      <c r="H42" s="5">
        <v>31289887.482299998</v>
      </c>
      <c r="I42" s="6">
        <f t="shared" si="0"/>
        <v>151339840.0961</v>
      </c>
      <c r="J42" s="11"/>
      <c r="K42" s="143"/>
      <c r="L42" s="146"/>
      <c r="M42" s="12">
        <v>15</v>
      </c>
      <c r="N42" s="5" t="s">
        <v>477</v>
      </c>
      <c r="O42" s="5">
        <v>140271571.86860001</v>
      </c>
      <c r="P42" s="5">
        <v>0</v>
      </c>
      <c r="Q42" s="5">
        <v>232310.99540000001</v>
      </c>
      <c r="R42" s="5">
        <v>37970201.620099999</v>
      </c>
      <c r="S42" s="6">
        <f t="shared" si="1"/>
        <v>178474084.48410001</v>
      </c>
    </row>
    <row r="43" spans="1:19" ht="25" customHeight="1">
      <c r="A43" s="148"/>
      <c r="B43" s="146"/>
      <c r="C43" s="1">
        <v>18</v>
      </c>
      <c r="D43" s="5" t="s">
        <v>97</v>
      </c>
      <c r="E43" s="5">
        <v>135771973.89179999</v>
      </c>
      <c r="F43" s="5">
        <v>0</v>
      </c>
      <c r="G43" s="5">
        <v>224858.97870000001</v>
      </c>
      <c r="H43" s="5">
        <v>35854239.718999997</v>
      </c>
      <c r="I43" s="6">
        <f t="shared" si="0"/>
        <v>171851072.58950001</v>
      </c>
      <c r="J43" s="11"/>
      <c r="K43" s="143"/>
      <c r="L43" s="146"/>
      <c r="M43" s="12">
        <v>16</v>
      </c>
      <c r="N43" s="5" t="s">
        <v>478</v>
      </c>
      <c r="O43" s="5">
        <v>158026488.4646</v>
      </c>
      <c r="P43" s="5">
        <v>0</v>
      </c>
      <c r="Q43" s="5">
        <v>261715.82980000001</v>
      </c>
      <c r="R43" s="5">
        <v>37969810.474799998</v>
      </c>
      <c r="S43" s="6">
        <f t="shared" si="1"/>
        <v>196258014.7692</v>
      </c>
    </row>
    <row r="44" spans="1:19" ht="25" customHeight="1">
      <c r="A44" s="148"/>
      <c r="B44" s="146"/>
      <c r="C44" s="1">
        <v>19</v>
      </c>
      <c r="D44" s="5" t="s">
        <v>98</v>
      </c>
      <c r="E44" s="5">
        <v>170898614.87940001</v>
      </c>
      <c r="F44" s="5">
        <v>0</v>
      </c>
      <c r="G44" s="5">
        <v>283034.0232</v>
      </c>
      <c r="H44" s="5">
        <v>39267216.776299998</v>
      </c>
      <c r="I44" s="6">
        <f t="shared" si="0"/>
        <v>210448865.6789</v>
      </c>
      <c r="J44" s="11"/>
      <c r="K44" s="143"/>
      <c r="L44" s="146"/>
      <c r="M44" s="12">
        <v>17</v>
      </c>
      <c r="N44" s="5" t="s">
        <v>479</v>
      </c>
      <c r="O44" s="5">
        <v>163128559.58629999</v>
      </c>
      <c r="P44" s="5">
        <v>0</v>
      </c>
      <c r="Q44" s="5">
        <v>270165.63329999999</v>
      </c>
      <c r="R44" s="5">
        <v>40562008.324199997</v>
      </c>
      <c r="S44" s="6">
        <f t="shared" si="1"/>
        <v>203960733.5438</v>
      </c>
    </row>
    <row r="45" spans="1:19" ht="25" customHeight="1">
      <c r="A45" s="148"/>
      <c r="B45" s="146"/>
      <c r="C45" s="1">
        <v>20</v>
      </c>
      <c r="D45" s="5" t="s">
        <v>99</v>
      </c>
      <c r="E45" s="5">
        <v>146422662.66159999</v>
      </c>
      <c r="F45" s="5">
        <v>0</v>
      </c>
      <c r="G45" s="5">
        <v>242498.13449999999</v>
      </c>
      <c r="H45" s="5">
        <v>28263753.0845</v>
      </c>
      <c r="I45" s="6">
        <f t="shared" si="0"/>
        <v>174928913.88059998</v>
      </c>
      <c r="J45" s="11"/>
      <c r="K45" s="143"/>
      <c r="L45" s="146"/>
      <c r="M45" s="12">
        <v>18</v>
      </c>
      <c r="N45" s="5" t="s">
        <v>480</v>
      </c>
      <c r="O45" s="5">
        <v>156158881.14070001</v>
      </c>
      <c r="P45" s="5">
        <v>0</v>
      </c>
      <c r="Q45" s="5">
        <v>258622.78890000001</v>
      </c>
      <c r="R45" s="5">
        <v>39116100.765900001</v>
      </c>
      <c r="S45" s="6">
        <f t="shared" si="1"/>
        <v>195533604.69550002</v>
      </c>
    </row>
    <row r="46" spans="1:19" ht="25" customHeight="1">
      <c r="A46" s="148"/>
      <c r="B46" s="146"/>
      <c r="C46" s="15">
        <v>21</v>
      </c>
      <c r="D46" s="5" t="s">
        <v>793</v>
      </c>
      <c r="E46" s="5">
        <v>141894607.1027</v>
      </c>
      <c r="F46" s="5">
        <v>0</v>
      </c>
      <c r="G46" s="5">
        <v>234998.98790000001</v>
      </c>
      <c r="H46" s="5">
        <v>39416634.264600001</v>
      </c>
      <c r="I46" s="6">
        <f t="shared" si="0"/>
        <v>181546240.35519999</v>
      </c>
      <c r="J46" s="11"/>
      <c r="K46" s="143"/>
      <c r="L46" s="146"/>
      <c r="M46" s="12">
        <v>19</v>
      </c>
      <c r="N46" s="5" t="s">
        <v>481</v>
      </c>
      <c r="O46" s="5">
        <v>171246024.6444</v>
      </c>
      <c r="P46" s="5">
        <v>0</v>
      </c>
      <c r="Q46" s="5">
        <v>283609.38650000002</v>
      </c>
      <c r="R46" s="5">
        <v>43914514.324699998</v>
      </c>
      <c r="S46" s="6">
        <f t="shared" si="1"/>
        <v>215444148.3556</v>
      </c>
    </row>
    <row r="47" spans="1:19" ht="25" customHeight="1">
      <c r="A47" s="1"/>
      <c r="B47" s="149" t="s">
        <v>814</v>
      </c>
      <c r="C47" s="149"/>
      <c r="D47" s="149"/>
      <c r="E47" s="14">
        <f>SUM(E26:E46)</f>
        <v>3002793072.6353998</v>
      </c>
      <c r="F47" s="14">
        <f t="shared" ref="F47:I47" si="3">SUM(F26:F46)</f>
        <v>0</v>
      </c>
      <c r="G47" s="14">
        <f t="shared" si="3"/>
        <v>4973080.7053999994</v>
      </c>
      <c r="H47" s="14">
        <f t="shared" si="3"/>
        <v>755884514.34529996</v>
      </c>
      <c r="I47" s="14">
        <f t="shared" si="3"/>
        <v>3763650667.6861</v>
      </c>
      <c r="J47" s="11"/>
      <c r="K47" s="143"/>
      <c r="L47" s="146"/>
      <c r="M47" s="12">
        <v>20</v>
      </c>
      <c r="N47" s="5" t="s">
        <v>482</v>
      </c>
      <c r="O47" s="5">
        <v>136367061.0966</v>
      </c>
      <c r="P47" s="5">
        <v>0</v>
      </c>
      <c r="Q47" s="5">
        <v>225844.53339999999</v>
      </c>
      <c r="R47" s="5">
        <v>36537123.6263</v>
      </c>
      <c r="S47" s="6">
        <f t="shared" si="1"/>
        <v>173130029.2563</v>
      </c>
    </row>
    <row r="48" spans="1:19" ht="25" customHeight="1">
      <c r="A48" s="148">
        <v>3</v>
      </c>
      <c r="B48" s="145" t="s">
        <v>27</v>
      </c>
      <c r="C48" s="16">
        <v>1</v>
      </c>
      <c r="D48" s="5" t="s">
        <v>100</v>
      </c>
      <c r="E48" s="5">
        <v>136252367.0535</v>
      </c>
      <c r="F48" s="5">
        <v>0</v>
      </c>
      <c r="G48" s="5">
        <v>225654.5827</v>
      </c>
      <c r="H48" s="5">
        <v>36214568.755800001</v>
      </c>
      <c r="I48" s="6">
        <f t="shared" si="0"/>
        <v>172692590.39200002</v>
      </c>
      <c r="J48" s="11"/>
      <c r="K48" s="143"/>
      <c r="L48" s="146"/>
      <c r="M48" s="12">
        <v>21</v>
      </c>
      <c r="N48" s="5" t="s">
        <v>44</v>
      </c>
      <c r="O48" s="5">
        <v>187813483.29570001</v>
      </c>
      <c r="P48" s="5">
        <v>0</v>
      </c>
      <c r="Q48" s="5">
        <v>311047.61050000001</v>
      </c>
      <c r="R48" s="5">
        <v>49603330.9472</v>
      </c>
      <c r="S48" s="6">
        <f t="shared" si="1"/>
        <v>237727861.85340002</v>
      </c>
    </row>
    <row r="49" spans="1:19" ht="25" customHeight="1">
      <c r="A49" s="148"/>
      <c r="B49" s="146"/>
      <c r="C49" s="1">
        <v>2</v>
      </c>
      <c r="D49" s="5" t="s">
        <v>101</v>
      </c>
      <c r="E49" s="5">
        <v>106385641.0299</v>
      </c>
      <c r="F49" s="5">
        <v>0</v>
      </c>
      <c r="G49" s="5">
        <v>176190.75510000001</v>
      </c>
      <c r="H49" s="5">
        <v>30069911.450399999</v>
      </c>
      <c r="I49" s="6">
        <f t="shared" si="0"/>
        <v>136631743.23539999</v>
      </c>
      <c r="J49" s="11"/>
      <c r="K49" s="143"/>
      <c r="L49" s="146"/>
      <c r="M49" s="12">
        <v>22</v>
      </c>
      <c r="N49" s="5" t="s">
        <v>483</v>
      </c>
      <c r="O49" s="5">
        <v>132153639.4524</v>
      </c>
      <c r="P49" s="5">
        <v>0</v>
      </c>
      <c r="Q49" s="5">
        <v>218866.4682</v>
      </c>
      <c r="R49" s="5">
        <v>33888835.5471</v>
      </c>
      <c r="S49" s="6">
        <f t="shared" si="1"/>
        <v>166261341.4677</v>
      </c>
    </row>
    <row r="50" spans="1:19" ht="25" customHeight="1">
      <c r="A50" s="148"/>
      <c r="B50" s="146"/>
      <c r="C50" s="1">
        <v>3</v>
      </c>
      <c r="D50" s="5" t="s">
        <v>102</v>
      </c>
      <c r="E50" s="5">
        <v>140459184.82879999</v>
      </c>
      <c r="F50" s="5">
        <v>0</v>
      </c>
      <c r="G50" s="5">
        <v>232621.71090000001</v>
      </c>
      <c r="H50" s="5">
        <v>38832660.4212</v>
      </c>
      <c r="I50" s="6">
        <f t="shared" si="0"/>
        <v>179524466.96090001</v>
      </c>
      <c r="J50" s="11"/>
      <c r="K50" s="143"/>
      <c r="L50" s="146"/>
      <c r="M50" s="12">
        <v>23</v>
      </c>
      <c r="N50" s="5" t="s">
        <v>484</v>
      </c>
      <c r="O50" s="5">
        <v>124850156.9492</v>
      </c>
      <c r="P50" s="5">
        <v>0</v>
      </c>
      <c r="Q50" s="5">
        <v>206770.7936</v>
      </c>
      <c r="R50" s="5">
        <v>32456148.6985</v>
      </c>
      <c r="S50" s="6">
        <f t="shared" si="1"/>
        <v>157513076.4413</v>
      </c>
    </row>
    <row r="51" spans="1:19" ht="25" customHeight="1">
      <c r="A51" s="148"/>
      <c r="B51" s="146"/>
      <c r="C51" s="1">
        <v>4</v>
      </c>
      <c r="D51" s="5" t="s">
        <v>103</v>
      </c>
      <c r="E51" s="5">
        <v>107677918.97310001</v>
      </c>
      <c r="F51" s="5">
        <v>0</v>
      </c>
      <c r="G51" s="5">
        <v>178330.9633</v>
      </c>
      <c r="H51" s="5">
        <v>31169186.081599999</v>
      </c>
      <c r="I51" s="6">
        <f t="shared" si="0"/>
        <v>139025436.01800001</v>
      </c>
      <c r="J51" s="11"/>
      <c r="K51" s="143"/>
      <c r="L51" s="146"/>
      <c r="M51" s="12">
        <v>24</v>
      </c>
      <c r="N51" s="5" t="s">
        <v>485</v>
      </c>
      <c r="O51" s="5">
        <v>151878344.56400001</v>
      </c>
      <c r="P51" s="5">
        <v>0</v>
      </c>
      <c r="Q51" s="5">
        <v>251533.5711</v>
      </c>
      <c r="R51" s="5">
        <v>40428549.562399998</v>
      </c>
      <c r="S51" s="6">
        <f t="shared" si="1"/>
        <v>192558427.69749999</v>
      </c>
    </row>
    <row r="52" spans="1:19" ht="25" customHeight="1">
      <c r="A52" s="148"/>
      <c r="B52" s="146"/>
      <c r="C52" s="1">
        <v>5</v>
      </c>
      <c r="D52" s="5" t="s">
        <v>104</v>
      </c>
      <c r="E52" s="5">
        <v>144701441.8188</v>
      </c>
      <c r="F52" s="5">
        <v>0</v>
      </c>
      <c r="G52" s="5">
        <v>239647.5318</v>
      </c>
      <c r="H52" s="5">
        <v>40405924.875200003</v>
      </c>
      <c r="I52" s="6">
        <f t="shared" si="0"/>
        <v>185347014.22580001</v>
      </c>
      <c r="J52" s="11"/>
      <c r="K52" s="143"/>
      <c r="L52" s="146"/>
      <c r="M52" s="12">
        <v>25</v>
      </c>
      <c r="N52" s="5" t="s">
        <v>486</v>
      </c>
      <c r="O52" s="5">
        <v>151137190.8391</v>
      </c>
      <c r="P52" s="5">
        <v>0</v>
      </c>
      <c r="Q52" s="5">
        <v>250306.10819999999</v>
      </c>
      <c r="R52" s="5">
        <v>39000243.540700004</v>
      </c>
      <c r="S52" s="6">
        <f t="shared" si="1"/>
        <v>190387740.48800004</v>
      </c>
    </row>
    <row r="53" spans="1:19" ht="25" customHeight="1">
      <c r="A53" s="148"/>
      <c r="B53" s="146"/>
      <c r="C53" s="1">
        <v>6</v>
      </c>
      <c r="D53" s="5" t="s">
        <v>105</v>
      </c>
      <c r="E53" s="5">
        <v>126123606.72409999</v>
      </c>
      <c r="F53" s="5">
        <v>0</v>
      </c>
      <c r="G53" s="5">
        <v>208879.81950000001</v>
      </c>
      <c r="H53" s="5">
        <v>33580440.134900004</v>
      </c>
      <c r="I53" s="6">
        <f t="shared" si="0"/>
        <v>159912926.6785</v>
      </c>
      <c r="J53" s="11"/>
      <c r="K53" s="143"/>
      <c r="L53" s="146"/>
      <c r="M53" s="12">
        <v>26</v>
      </c>
      <c r="N53" s="5" t="s">
        <v>487</v>
      </c>
      <c r="O53" s="5">
        <v>143364486.85010001</v>
      </c>
      <c r="P53" s="5">
        <v>0</v>
      </c>
      <c r="Q53" s="5">
        <v>237433.3316</v>
      </c>
      <c r="R53" s="5">
        <v>38534467.768299997</v>
      </c>
      <c r="S53" s="6">
        <f t="shared" si="1"/>
        <v>182136387.95000002</v>
      </c>
    </row>
    <row r="54" spans="1:19" ht="25" customHeight="1">
      <c r="A54" s="148"/>
      <c r="B54" s="146"/>
      <c r="C54" s="1">
        <v>7</v>
      </c>
      <c r="D54" s="5" t="s">
        <v>106</v>
      </c>
      <c r="E54" s="5">
        <v>143046136.338</v>
      </c>
      <c r="F54" s="5">
        <v>0</v>
      </c>
      <c r="G54" s="5">
        <v>236906.0949</v>
      </c>
      <c r="H54" s="5">
        <v>38576616.735699996</v>
      </c>
      <c r="I54" s="6">
        <f t="shared" si="0"/>
        <v>181859659.16860002</v>
      </c>
      <c r="J54" s="11"/>
      <c r="K54" s="143"/>
      <c r="L54" s="146"/>
      <c r="M54" s="12">
        <v>27</v>
      </c>
      <c r="N54" s="5" t="s">
        <v>488</v>
      </c>
      <c r="O54" s="5">
        <v>146375466.9639</v>
      </c>
      <c r="P54" s="5">
        <v>0</v>
      </c>
      <c r="Q54" s="5">
        <v>242419.9713</v>
      </c>
      <c r="R54" s="5">
        <v>38234694.043099999</v>
      </c>
      <c r="S54" s="6">
        <f t="shared" si="1"/>
        <v>184852580.97830001</v>
      </c>
    </row>
    <row r="55" spans="1:19" ht="25" customHeight="1">
      <c r="A55" s="148"/>
      <c r="B55" s="146"/>
      <c r="C55" s="1">
        <v>8</v>
      </c>
      <c r="D55" s="5" t="s">
        <v>107</v>
      </c>
      <c r="E55" s="5">
        <v>114615582.0342</v>
      </c>
      <c r="F55" s="5">
        <v>0</v>
      </c>
      <c r="G55" s="5">
        <v>189820.78539999999</v>
      </c>
      <c r="H55" s="5">
        <v>31230595.886999998</v>
      </c>
      <c r="I55" s="6">
        <f t="shared" si="0"/>
        <v>146035998.70660001</v>
      </c>
      <c r="J55" s="11"/>
      <c r="K55" s="143"/>
      <c r="L55" s="146"/>
      <c r="M55" s="12">
        <v>28</v>
      </c>
      <c r="N55" s="5" t="s">
        <v>489</v>
      </c>
      <c r="O55" s="5">
        <v>123294190.17120001</v>
      </c>
      <c r="P55" s="5">
        <v>0</v>
      </c>
      <c r="Q55" s="5">
        <v>204193.87659999999</v>
      </c>
      <c r="R55" s="5">
        <v>33712350.806999996</v>
      </c>
      <c r="S55" s="6">
        <f t="shared" si="1"/>
        <v>157210734.85479999</v>
      </c>
    </row>
    <row r="56" spans="1:19" ht="25" customHeight="1">
      <c r="A56" s="148"/>
      <c r="B56" s="146"/>
      <c r="C56" s="1">
        <v>9</v>
      </c>
      <c r="D56" s="5" t="s">
        <v>108</v>
      </c>
      <c r="E56" s="5">
        <v>133015348.7342</v>
      </c>
      <c r="F56" s="5">
        <v>0</v>
      </c>
      <c r="G56" s="5">
        <v>220293.5894</v>
      </c>
      <c r="H56" s="5">
        <v>36058971.172499999</v>
      </c>
      <c r="I56" s="6">
        <f t="shared" si="0"/>
        <v>169294613.49610001</v>
      </c>
      <c r="J56" s="11"/>
      <c r="K56" s="143"/>
      <c r="L56" s="146"/>
      <c r="M56" s="12">
        <v>29</v>
      </c>
      <c r="N56" s="5" t="s">
        <v>490</v>
      </c>
      <c r="O56" s="5">
        <v>147529299.05239999</v>
      </c>
      <c r="P56" s="5">
        <v>0</v>
      </c>
      <c r="Q56" s="5">
        <v>244330.8922</v>
      </c>
      <c r="R56" s="5">
        <v>38123608.789999999</v>
      </c>
      <c r="S56" s="6">
        <f t="shared" si="1"/>
        <v>185897238.73459998</v>
      </c>
    </row>
    <row r="57" spans="1:19" ht="25" customHeight="1">
      <c r="A57" s="148"/>
      <c r="B57" s="146"/>
      <c r="C57" s="1">
        <v>10</v>
      </c>
      <c r="D57" s="5" t="s">
        <v>109</v>
      </c>
      <c r="E57" s="5">
        <v>144714541.49590001</v>
      </c>
      <c r="F57" s="5">
        <v>0</v>
      </c>
      <c r="G57" s="5">
        <v>239669.22690000001</v>
      </c>
      <c r="H57" s="5">
        <v>40169047.307400003</v>
      </c>
      <c r="I57" s="6">
        <f t="shared" si="0"/>
        <v>185123258.0302</v>
      </c>
      <c r="J57" s="11"/>
      <c r="K57" s="143"/>
      <c r="L57" s="146"/>
      <c r="M57" s="12">
        <v>30</v>
      </c>
      <c r="N57" s="5" t="s">
        <v>491</v>
      </c>
      <c r="O57" s="5">
        <v>133080307.4077</v>
      </c>
      <c r="P57" s="5">
        <v>0</v>
      </c>
      <c r="Q57" s="5">
        <v>220401.1709</v>
      </c>
      <c r="R57" s="5">
        <v>36717832.735200003</v>
      </c>
      <c r="S57" s="6">
        <f t="shared" si="1"/>
        <v>170018541.31380001</v>
      </c>
    </row>
    <row r="58" spans="1:19" ht="25" customHeight="1">
      <c r="A58" s="148"/>
      <c r="B58" s="146"/>
      <c r="C58" s="1">
        <v>11</v>
      </c>
      <c r="D58" s="5" t="s">
        <v>110</v>
      </c>
      <c r="E58" s="5">
        <v>111376318.3787</v>
      </c>
      <c r="F58" s="5">
        <v>0</v>
      </c>
      <c r="G58" s="5">
        <v>184456.0736</v>
      </c>
      <c r="H58" s="5">
        <v>31039638.772399999</v>
      </c>
      <c r="I58" s="6">
        <f t="shared" si="0"/>
        <v>142600413.2247</v>
      </c>
      <c r="J58" s="11"/>
      <c r="K58" s="143"/>
      <c r="L58" s="146"/>
      <c r="M58" s="12">
        <v>31</v>
      </c>
      <c r="N58" s="5" t="s">
        <v>492</v>
      </c>
      <c r="O58" s="5">
        <v>137882864.4576</v>
      </c>
      <c r="P58" s="5">
        <v>0</v>
      </c>
      <c r="Q58" s="5">
        <v>228354.93359999999</v>
      </c>
      <c r="R58" s="5">
        <v>35333647.898599997</v>
      </c>
      <c r="S58" s="6">
        <f t="shared" si="1"/>
        <v>173444867.28979999</v>
      </c>
    </row>
    <row r="59" spans="1:19" ht="25" customHeight="1">
      <c r="A59" s="148"/>
      <c r="B59" s="146"/>
      <c r="C59" s="1">
        <v>12</v>
      </c>
      <c r="D59" s="5" t="s">
        <v>111</v>
      </c>
      <c r="E59" s="5">
        <v>131738171.0368</v>
      </c>
      <c r="F59" s="5">
        <v>0</v>
      </c>
      <c r="G59" s="5">
        <v>218178.38949999999</v>
      </c>
      <c r="H59" s="5">
        <v>35652414.792000003</v>
      </c>
      <c r="I59" s="6">
        <f t="shared" si="0"/>
        <v>167608764.21830001</v>
      </c>
      <c r="J59" s="11"/>
      <c r="K59" s="143"/>
      <c r="L59" s="146"/>
      <c r="M59" s="12">
        <v>32</v>
      </c>
      <c r="N59" s="5" t="s">
        <v>493</v>
      </c>
      <c r="O59" s="5">
        <v>147945483.03889999</v>
      </c>
      <c r="P59" s="5">
        <v>0</v>
      </c>
      <c r="Q59" s="5">
        <v>245020.15599999999</v>
      </c>
      <c r="R59" s="5">
        <v>39067442.295900002</v>
      </c>
      <c r="S59" s="6">
        <f t="shared" si="1"/>
        <v>187257945.49079996</v>
      </c>
    </row>
    <row r="60" spans="1:19" ht="25" customHeight="1">
      <c r="A60" s="148"/>
      <c r="B60" s="146"/>
      <c r="C60" s="1">
        <v>13</v>
      </c>
      <c r="D60" s="5" t="s">
        <v>112</v>
      </c>
      <c r="E60" s="5">
        <v>131775313.7071</v>
      </c>
      <c r="F60" s="5">
        <v>0</v>
      </c>
      <c r="G60" s="5">
        <v>218239.90340000001</v>
      </c>
      <c r="H60" s="5">
        <v>35661724.049099997</v>
      </c>
      <c r="I60" s="6">
        <f t="shared" si="0"/>
        <v>167655277.65960002</v>
      </c>
      <c r="J60" s="11"/>
      <c r="K60" s="143"/>
      <c r="L60" s="146"/>
      <c r="M60" s="12">
        <v>33</v>
      </c>
      <c r="N60" s="5" t="s">
        <v>494</v>
      </c>
      <c r="O60" s="5">
        <v>143387042.3258</v>
      </c>
      <c r="P60" s="5">
        <v>0</v>
      </c>
      <c r="Q60" s="5">
        <v>237470.6869</v>
      </c>
      <c r="R60" s="5">
        <v>35430417.235200003</v>
      </c>
      <c r="S60" s="6">
        <f t="shared" si="1"/>
        <v>179054930.24790001</v>
      </c>
    </row>
    <row r="61" spans="1:19" ht="25" customHeight="1">
      <c r="A61" s="148"/>
      <c r="B61" s="146"/>
      <c r="C61" s="1">
        <v>14</v>
      </c>
      <c r="D61" s="5" t="s">
        <v>113</v>
      </c>
      <c r="E61" s="5">
        <v>135906633.0905</v>
      </c>
      <c r="F61" s="5">
        <v>0</v>
      </c>
      <c r="G61" s="5">
        <v>225081.99479999999</v>
      </c>
      <c r="H61" s="5">
        <v>36526467.983999997</v>
      </c>
      <c r="I61" s="6">
        <f t="shared" si="0"/>
        <v>172658183.0693</v>
      </c>
      <c r="J61" s="11"/>
      <c r="K61" s="144"/>
      <c r="L61" s="147"/>
      <c r="M61" s="12">
        <v>34</v>
      </c>
      <c r="N61" s="5" t="s">
        <v>495</v>
      </c>
      <c r="O61" s="5">
        <v>140531066.06169999</v>
      </c>
      <c r="P61" s="5">
        <v>0</v>
      </c>
      <c r="Q61" s="5">
        <v>232740.75709999999</v>
      </c>
      <c r="R61" s="5">
        <v>36795983.557599999</v>
      </c>
      <c r="S61" s="6">
        <f t="shared" si="1"/>
        <v>177559790.37639996</v>
      </c>
    </row>
    <row r="62" spans="1:19" ht="25" customHeight="1">
      <c r="A62" s="148"/>
      <c r="B62" s="146"/>
      <c r="C62" s="1">
        <v>15</v>
      </c>
      <c r="D62" s="5" t="s">
        <v>114</v>
      </c>
      <c r="E62" s="5">
        <v>124164028.02599999</v>
      </c>
      <c r="F62" s="5">
        <v>0</v>
      </c>
      <c r="G62" s="5">
        <v>205634.46</v>
      </c>
      <c r="H62" s="5">
        <v>33093698.9767</v>
      </c>
      <c r="I62" s="6">
        <f t="shared" si="0"/>
        <v>157463361.46269998</v>
      </c>
      <c r="J62" s="11"/>
      <c r="K62" s="18"/>
      <c r="L62" s="136" t="s">
        <v>832</v>
      </c>
      <c r="M62" s="137"/>
      <c r="N62" s="138"/>
      <c r="O62" s="14">
        <f>SUM(O28:O61)</f>
        <v>4990257272.9778004</v>
      </c>
      <c r="P62" s="14">
        <f t="shared" ref="P62:S62" si="4">SUM(P28:P61)</f>
        <v>0</v>
      </c>
      <c r="Q62" s="14">
        <f t="shared" si="4"/>
        <v>8264622.822300002</v>
      </c>
      <c r="R62" s="14">
        <f t="shared" si="4"/>
        <v>1292627787.6664</v>
      </c>
      <c r="S62" s="14">
        <f t="shared" si="4"/>
        <v>6291149683.4665003</v>
      </c>
    </row>
    <row r="63" spans="1:19" ht="25" customHeight="1">
      <c r="A63" s="148"/>
      <c r="B63" s="146"/>
      <c r="C63" s="1">
        <v>16</v>
      </c>
      <c r="D63" s="5" t="s">
        <v>115</v>
      </c>
      <c r="E63" s="5">
        <v>126777727.4762</v>
      </c>
      <c r="F63" s="5">
        <v>0</v>
      </c>
      <c r="G63" s="5">
        <v>209963.1427</v>
      </c>
      <c r="H63" s="5">
        <v>35271361.0823</v>
      </c>
      <c r="I63" s="6">
        <f t="shared" si="0"/>
        <v>162259051.70120001</v>
      </c>
      <c r="J63" s="11"/>
      <c r="K63" s="142">
        <v>21</v>
      </c>
      <c r="L63" s="145" t="s">
        <v>45</v>
      </c>
      <c r="M63" s="12">
        <v>1</v>
      </c>
      <c r="N63" s="5" t="s">
        <v>496</v>
      </c>
      <c r="O63" s="5">
        <v>112518143.40539999</v>
      </c>
      <c r="P63" s="5">
        <v>0</v>
      </c>
      <c r="Q63" s="5">
        <v>186347.109</v>
      </c>
      <c r="R63" s="5">
        <v>29690079.636399999</v>
      </c>
      <c r="S63" s="6">
        <f t="shared" si="1"/>
        <v>142394570.15079999</v>
      </c>
    </row>
    <row r="64" spans="1:19" ht="25" customHeight="1">
      <c r="A64" s="148"/>
      <c r="B64" s="146"/>
      <c r="C64" s="1">
        <v>17</v>
      </c>
      <c r="D64" s="5" t="s">
        <v>116</v>
      </c>
      <c r="E64" s="5">
        <v>118339472.58769999</v>
      </c>
      <c r="F64" s="5">
        <v>0</v>
      </c>
      <c r="G64" s="5">
        <v>195988.11290000001</v>
      </c>
      <c r="H64" s="5">
        <v>33470450.088500001</v>
      </c>
      <c r="I64" s="6">
        <f t="shared" si="0"/>
        <v>152005910.78909999</v>
      </c>
      <c r="J64" s="11"/>
      <c r="K64" s="143"/>
      <c r="L64" s="146"/>
      <c r="M64" s="12">
        <v>2</v>
      </c>
      <c r="N64" s="5" t="s">
        <v>497</v>
      </c>
      <c r="O64" s="5">
        <v>183850190.667</v>
      </c>
      <c r="P64" s="5">
        <v>0</v>
      </c>
      <c r="Q64" s="5">
        <v>304483.79680000001</v>
      </c>
      <c r="R64" s="5">
        <v>38925566.765100002</v>
      </c>
      <c r="S64" s="6">
        <f t="shared" si="1"/>
        <v>223080241.22889999</v>
      </c>
    </row>
    <row r="65" spans="1:19" ht="25" customHeight="1">
      <c r="A65" s="148"/>
      <c r="B65" s="146"/>
      <c r="C65" s="1">
        <v>18</v>
      </c>
      <c r="D65" s="5" t="s">
        <v>117</v>
      </c>
      <c r="E65" s="5">
        <v>147025504.97440001</v>
      </c>
      <c r="F65" s="5">
        <v>0</v>
      </c>
      <c r="G65" s="5">
        <v>243496.53279999999</v>
      </c>
      <c r="H65" s="5">
        <v>39261277.394199997</v>
      </c>
      <c r="I65" s="6">
        <f t="shared" si="0"/>
        <v>186530278.9014</v>
      </c>
      <c r="J65" s="11"/>
      <c r="K65" s="143"/>
      <c r="L65" s="146"/>
      <c r="M65" s="12">
        <v>3</v>
      </c>
      <c r="N65" s="5" t="s">
        <v>498</v>
      </c>
      <c r="O65" s="5">
        <v>154855499.6424</v>
      </c>
      <c r="P65" s="5">
        <v>0</v>
      </c>
      <c r="Q65" s="5">
        <v>256464.19140000001</v>
      </c>
      <c r="R65" s="5">
        <v>39821602.320600003</v>
      </c>
      <c r="S65" s="6">
        <f t="shared" si="1"/>
        <v>194933566.15439999</v>
      </c>
    </row>
    <row r="66" spans="1:19" ht="25" customHeight="1">
      <c r="A66" s="148"/>
      <c r="B66" s="146"/>
      <c r="C66" s="1">
        <v>19</v>
      </c>
      <c r="D66" s="5" t="s">
        <v>118</v>
      </c>
      <c r="E66" s="5">
        <v>122681898.177</v>
      </c>
      <c r="F66" s="5">
        <v>0</v>
      </c>
      <c r="G66" s="5">
        <v>203179.82819999999</v>
      </c>
      <c r="H66" s="5">
        <v>33830225.496200003</v>
      </c>
      <c r="I66" s="6">
        <f t="shared" si="0"/>
        <v>156715303.50139999</v>
      </c>
      <c r="J66" s="11"/>
      <c r="K66" s="143"/>
      <c r="L66" s="146"/>
      <c r="M66" s="12">
        <v>4</v>
      </c>
      <c r="N66" s="5" t="s">
        <v>499</v>
      </c>
      <c r="O66" s="5">
        <v>127859293.62970001</v>
      </c>
      <c r="P66" s="5">
        <v>0</v>
      </c>
      <c r="Q66" s="5">
        <v>211754.38029999999</v>
      </c>
      <c r="R66" s="5">
        <v>33704325.183200002</v>
      </c>
      <c r="S66" s="6">
        <f t="shared" si="1"/>
        <v>161775373.19319999</v>
      </c>
    </row>
    <row r="67" spans="1:19" ht="25" customHeight="1">
      <c r="A67" s="148"/>
      <c r="B67" s="146"/>
      <c r="C67" s="1">
        <v>20</v>
      </c>
      <c r="D67" s="5" t="s">
        <v>119</v>
      </c>
      <c r="E67" s="5">
        <v>129081811.94660001</v>
      </c>
      <c r="F67" s="5">
        <v>0</v>
      </c>
      <c r="G67" s="5">
        <v>213779.05600000001</v>
      </c>
      <c r="H67" s="5">
        <v>35365079.486000001</v>
      </c>
      <c r="I67" s="6">
        <f t="shared" si="0"/>
        <v>164660670.48860002</v>
      </c>
      <c r="J67" s="11"/>
      <c r="K67" s="143"/>
      <c r="L67" s="146"/>
      <c r="M67" s="12">
        <v>5</v>
      </c>
      <c r="N67" s="5" t="s">
        <v>500</v>
      </c>
      <c r="O67" s="5">
        <v>170283654.9005</v>
      </c>
      <c r="P67" s="5">
        <v>0</v>
      </c>
      <c r="Q67" s="5">
        <v>282015.55619999999</v>
      </c>
      <c r="R67" s="5">
        <v>43133272.756300002</v>
      </c>
      <c r="S67" s="6">
        <f t="shared" si="1"/>
        <v>213698943.213</v>
      </c>
    </row>
    <row r="68" spans="1:19" ht="25" customHeight="1">
      <c r="A68" s="148"/>
      <c r="B68" s="146"/>
      <c r="C68" s="1">
        <v>21</v>
      </c>
      <c r="D68" s="5" t="s">
        <v>120</v>
      </c>
      <c r="E68" s="5">
        <v>134263832.77160001</v>
      </c>
      <c r="F68" s="5">
        <v>0</v>
      </c>
      <c r="G68" s="5">
        <v>222361.2683</v>
      </c>
      <c r="H68" s="5">
        <v>36933571.967799999</v>
      </c>
      <c r="I68" s="6">
        <f t="shared" si="0"/>
        <v>171419766.0077</v>
      </c>
      <c r="J68" s="11"/>
      <c r="K68" s="143"/>
      <c r="L68" s="146"/>
      <c r="M68" s="12">
        <v>6</v>
      </c>
      <c r="N68" s="5" t="s">
        <v>501</v>
      </c>
      <c r="O68" s="5">
        <v>208331750.8856</v>
      </c>
      <c r="P68" s="5">
        <v>0</v>
      </c>
      <c r="Q68" s="5">
        <v>345028.97320000001</v>
      </c>
      <c r="R68" s="5">
        <v>45527316.418200001</v>
      </c>
      <c r="S68" s="6">
        <f t="shared" si="1"/>
        <v>254204096.27700001</v>
      </c>
    </row>
    <row r="69" spans="1:19" ht="25" customHeight="1">
      <c r="A69" s="148"/>
      <c r="B69" s="146"/>
      <c r="C69" s="1">
        <v>22</v>
      </c>
      <c r="D69" s="5" t="s">
        <v>121</v>
      </c>
      <c r="E69" s="5">
        <v>115403278.3733</v>
      </c>
      <c r="F69" s="5">
        <v>0</v>
      </c>
      <c r="G69" s="5">
        <v>191125.33</v>
      </c>
      <c r="H69" s="5">
        <v>33473970.3959</v>
      </c>
      <c r="I69" s="6">
        <f t="shared" si="0"/>
        <v>149068374.09920001</v>
      </c>
      <c r="J69" s="11"/>
      <c r="K69" s="143"/>
      <c r="L69" s="146"/>
      <c r="M69" s="12">
        <v>7</v>
      </c>
      <c r="N69" s="5" t="s">
        <v>502</v>
      </c>
      <c r="O69" s="5">
        <v>141930656.68689999</v>
      </c>
      <c r="P69" s="5">
        <v>0</v>
      </c>
      <c r="Q69" s="5">
        <v>235058.69140000001</v>
      </c>
      <c r="R69" s="5">
        <v>34030853.244000003</v>
      </c>
      <c r="S69" s="6">
        <f t="shared" si="1"/>
        <v>176196568.62229997</v>
      </c>
    </row>
    <row r="70" spans="1:19" ht="25" customHeight="1">
      <c r="A70" s="148"/>
      <c r="B70" s="146"/>
      <c r="C70" s="1">
        <v>23</v>
      </c>
      <c r="D70" s="5" t="s">
        <v>122</v>
      </c>
      <c r="E70" s="5">
        <v>120503472.29530001</v>
      </c>
      <c r="F70" s="5">
        <v>0</v>
      </c>
      <c r="G70" s="5">
        <v>199572.0246</v>
      </c>
      <c r="H70" s="5">
        <v>34985042.754000001</v>
      </c>
      <c r="I70" s="6">
        <f t="shared" si="0"/>
        <v>155688087.07390001</v>
      </c>
      <c r="J70" s="11"/>
      <c r="K70" s="143"/>
      <c r="L70" s="146"/>
      <c r="M70" s="12">
        <v>8</v>
      </c>
      <c r="N70" s="5" t="s">
        <v>503</v>
      </c>
      <c r="O70" s="5">
        <v>150780709.5539</v>
      </c>
      <c r="P70" s="5">
        <v>0</v>
      </c>
      <c r="Q70" s="5">
        <v>249715.7211</v>
      </c>
      <c r="R70" s="5">
        <v>35815414.366099998</v>
      </c>
      <c r="S70" s="6">
        <f t="shared" si="1"/>
        <v>186845839.64109999</v>
      </c>
    </row>
    <row r="71" spans="1:19" ht="25" customHeight="1">
      <c r="A71" s="148"/>
      <c r="B71" s="146"/>
      <c r="C71" s="1">
        <v>24</v>
      </c>
      <c r="D71" s="5" t="s">
        <v>123</v>
      </c>
      <c r="E71" s="5">
        <v>123429446.67460001</v>
      </c>
      <c r="F71" s="5">
        <v>0</v>
      </c>
      <c r="G71" s="5">
        <v>204417.88190000001</v>
      </c>
      <c r="H71" s="5">
        <v>32175681.057799999</v>
      </c>
      <c r="I71" s="6">
        <f t="shared" si="0"/>
        <v>155809545.61430001</v>
      </c>
      <c r="J71" s="11"/>
      <c r="K71" s="143"/>
      <c r="L71" s="146"/>
      <c r="M71" s="12">
        <v>9</v>
      </c>
      <c r="N71" s="5" t="s">
        <v>504</v>
      </c>
      <c r="O71" s="5">
        <v>187316972.1573</v>
      </c>
      <c r="P71" s="5">
        <v>0</v>
      </c>
      <c r="Q71" s="5">
        <v>310225.31270000001</v>
      </c>
      <c r="R71" s="5">
        <v>45275653.559699997</v>
      </c>
      <c r="S71" s="6">
        <f t="shared" si="1"/>
        <v>232902851.02969998</v>
      </c>
    </row>
    <row r="72" spans="1:19" ht="25" customHeight="1">
      <c r="A72" s="148"/>
      <c r="B72" s="146"/>
      <c r="C72" s="1">
        <v>25</v>
      </c>
      <c r="D72" s="5" t="s">
        <v>124</v>
      </c>
      <c r="E72" s="5">
        <v>145427231.03220001</v>
      </c>
      <c r="F72" s="5">
        <v>0</v>
      </c>
      <c r="G72" s="5">
        <v>240849.54879999999</v>
      </c>
      <c r="H72" s="5">
        <v>38840248.639200002</v>
      </c>
      <c r="I72" s="6">
        <f t="shared" si="0"/>
        <v>184508329.2202</v>
      </c>
      <c r="J72" s="11"/>
      <c r="K72" s="143"/>
      <c r="L72" s="146"/>
      <c r="M72" s="12">
        <v>10</v>
      </c>
      <c r="N72" s="5" t="s">
        <v>505</v>
      </c>
      <c r="O72" s="5">
        <v>130430186.8008</v>
      </c>
      <c r="P72" s="5">
        <v>0</v>
      </c>
      <c r="Q72" s="5">
        <v>216012.1692</v>
      </c>
      <c r="R72" s="5">
        <v>34011374.210199997</v>
      </c>
      <c r="S72" s="6">
        <f t="shared" si="1"/>
        <v>164657573.18019998</v>
      </c>
    </row>
    <row r="73" spans="1:19" ht="25" customHeight="1">
      <c r="A73" s="148"/>
      <c r="B73" s="146"/>
      <c r="C73" s="1">
        <v>26</v>
      </c>
      <c r="D73" s="5" t="s">
        <v>125</v>
      </c>
      <c r="E73" s="5">
        <v>108329719.9586</v>
      </c>
      <c r="F73" s="5">
        <v>0</v>
      </c>
      <c r="G73" s="5">
        <v>179410.44459999999</v>
      </c>
      <c r="H73" s="5">
        <v>29501577.3915</v>
      </c>
      <c r="I73" s="6">
        <f t="shared" ref="I73:I130" si="5">E73-F73+G73+H73</f>
        <v>138010707.7947</v>
      </c>
      <c r="J73" s="11"/>
      <c r="K73" s="143"/>
      <c r="L73" s="146"/>
      <c r="M73" s="12">
        <v>11</v>
      </c>
      <c r="N73" s="5" t="s">
        <v>506</v>
      </c>
      <c r="O73" s="5">
        <v>137768317.57839999</v>
      </c>
      <c r="P73" s="5">
        <v>0</v>
      </c>
      <c r="Q73" s="5">
        <v>228165.22659999999</v>
      </c>
      <c r="R73" s="5">
        <v>36343147.547200002</v>
      </c>
      <c r="S73" s="6">
        <f t="shared" ref="S73:S136" si="6">O73-P73+Q73+R73</f>
        <v>174339630.35219997</v>
      </c>
    </row>
    <row r="74" spans="1:19" ht="25" customHeight="1">
      <c r="A74" s="148"/>
      <c r="B74" s="146"/>
      <c r="C74" s="1">
        <v>27</v>
      </c>
      <c r="D74" s="5" t="s">
        <v>126</v>
      </c>
      <c r="E74" s="5">
        <v>132921451.0486</v>
      </c>
      <c r="F74" s="5">
        <v>0</v>
      </c>
      <c r="G74" s="5">
        <v>220138.08059999999</v>
      </c>
      <c r="H74" s="5">
        <v>35271361.0823</v>
      </c>
      <c r="I74" s="6">
        <f t="shared" si="5"/>
        <v>168412950.21149999</v>
      </c>
      <c r="J74" s="11"/>
      <c r="K74" s="143"/>
      <c r="L74" s="146"/>
      <c r="M74" s="12">
        <v>12</v>
      </c>
      <c r="N74" s="5" t="s">
        <v>507</v>
      </c>
      <c r="O74" s="5">
        <v>151988400.07879999</v>
      </c>
      <c r="P74" s="5">
        <v>0</v>
      </c>
      <c r="Q74" s="5">
        <v>251715.83979999999</v>
      </c>
      <c r="R74" s="5">
        <v>39654817.982900001</v>
      </c>
      <c r="S74" s="6">
        <f t="shared" si="6"/>
        <v>191894933.90149999</v>
      </c>
    </row>
    <row r="75" spans="1:19" ht="25" customHeight="1">
      <c r="A75" s="148"/>
      <c r="B75" s="146"/>
      <c r="C75" s="1">
        <v>28</v>
      </c>
      <c r="D75" s="5" t="s">
        <v>127</v>
      </c>
      <c r="E75" s="5">
        <v>108368297.4964</v>
      </c>
      <c r="F75" s="5">
        <v>0</v>
      </c>
      <c r="G75" s="5">
        <v>179474.33480000001</v>
      </c>
      <c r="H75" s="5">
        <v>30316958.795000002</v>
      </c>
      <c r="I75" s="6">
        <f t="shared" si="5"/>
        <v>138864730.62620002</v>
      </c>
      <c r="J75" s="11"/>
      <c r="K75" s="143"/>
      <c r="L75" s="146"/>
      <c r="M75" s="12">
        <v>13</v>
      </c>
      <c r="N75" s="5" t="s">
        <v>508</v>
      </c>
      <c r="O75" s="5">
        <v>126487547.97390001</v>
      </c>
      <c r="P75" s="5">
        <v>0</v>
      </c>
      <c r="Q75" s="5">
        <v>209482.56140000001</v>
      </c>
      <c r="R75" s="5">
        <v>31210070.1063</v>
      </c>
      <c r="S75" s="6">
        <f t="shared" si="6"/>
        <v>157907100.64160001</v>
      </c>
    </row>
    <row r="76" spans="1:19" ht="25" customHeight="1">
      <c r="A76" s="148"/>
      <c r="B76" s="146"/>
      <c r="C76" s="1">
        <v>29</v>
      </c>
      <c r="D76" s="5" t="s">
        <v>128</v>
      </c>
      <c r="E76" s="5">
        <v>141329657.0697</v>
      </c>
      <c r="F76" s="5">
        <v>0</v>
      </c>
      <c r="G76" s="5">
        <v>234063.3449</v>
      </c>
      <c r="H76" s="5">
        <v>34588186.775899999</v>
      </c>
      <c r="I76" s="6">
        <f t="shared" si="5"/>
        <v>176151907.19050002</v>
      </c>
      <c r="J76" s="11"/>
      <c r="K76" s="143"/>
      <c r="L76" s="146"/>
      <c r="M76" s="12">
        <v>14</v>
      </c>
      <c r="N76" s="5" t="s">
        <v>509</v>
      </c>
      <c r="O76" s="5">
        <v>145152727.64359999</v>
      </c>
      <c r="P76" s="5">
        <v>0</v>
      </c>
      <c r="Q76" s="5">
        <v>240394.9296</v>
      </c>
      <c r="R76" s="5">
        <v>36623676.925800003</v>
      </c>
      <c r="S76" s="6">
        <f t="shared" si="6"/>
        <v>182016799.49899998</v>
      </c>
    </row>
    <row r="77" spans="1:19" ht="25" customHeight="1">
      <c r="A77" s="148"/>
      <c r="B77" s="146"/>
      <c r="C77" s="1">
        <v>30</v>
      </c>
      <c r="D77" s="5" t="s">
        <v>129</v>
      </c>
      <c r="E77" s="5">
        <v>116943333.7184</v>
      </c>
      <c r="F77" s="5">
        <v>0</v>
      </c>
      <c r="G77" s="5">
        <v>193675.8952</v>
      </c>
      <c r="H77" s="5">
        <v>30900391.060800001</v>
      </c>
      <c r="I77" s="6">
        <f t="shared" si="5"/>
        <v>148037400.6744</v>
      </c>
      <c r="J77" s="11"/>
      <c r="K77" s="143"/>
      <c r="L77" s="146"/>
      <c r="M77" s="12">
        <v>15</v>
      </c>
      <c r="N77" s="5" t="s">
        <v>510</v>
      </c>
      <c r="O77" s="5">
        <v>167927961.67320001</v>
      </c>
      <c r="P77" s="5">
        <v>0</v>
      </c>
      <c r="Q77" s="5">
        <v>278114.17099999997</v>
      </c>
      <c r="R77" s="5">
        <v>38272823.559699997</v>
      </c>
      <c r="S77" s="6">
        <f t="shared" si="6"/>
        <v>206478899.40390003</v>
      </c>
    </row>
    <row r="78" spans="1:19" ht="25" customHeight="1">
      <c r="A78" s="148"/>
      <c r="B78" s="147"/>
      <c r="C78" s="1">
        <v>31</v>
      </c>
      <c r="D78" s="5" t="s">
        <v>130</v>
      </c>
      <c r="E78" s="5">
        <v>176765551.49419999</v>
      </c>
      <c r="F78" s="5">
        <v>0</v>
      </c>
      <c r="G78" s="5">
        <v>292750.56</v>
      </c>
      <c r="H78" s="5">
        <v>49551292.136699997</v>
      </c>
      <c r="I78" s="6">
        <f t="shared" si="5"/>
        <v>226609594.1909</v>
      </c>
      <c r="J78" s="11"/>
      <c r="K78" s="143"/>
      <c r="L78" s="146"/>
      <c r="M78" s="12">
        <v>16</v>
      </c>
      <c r="N78" s="5" t="s">
        <v>511</v>
      </c>
      <c r="O78" s="5">
        <v>134542840.09810001</v>
      </c>
      <c r="P78" s="5">
        <v>0</v>
      </c>
      <c r="Q78" s="5">
        <v>222823.3468</v>
      </c>
      <c r="R78" s="5">
        <v>34289400.259099998</v>
      </c>
      <c r="S78" s="6">
        <f t="shared" si="6"/>
        <v>169055063.704</v>
      </c>
    </row>
    <row r="79" spans="1:19" ht="25" customHeight="1">
      <c r="A79" s="1"/>
      <c r="B79" s="136" t="s">
        <v>815</v>
      </c>
      <c r="C79" s="137"/>
      <c r="D79" s="138"/>
      <c r="E79" s="14">
        <f>SUM(E48:E78)</f>
        <v>3999543920.3643999</v>
      </c>
      <c r="F79" s="14">
        <f t="shared" ref="F79:I79" si="7">SUM(F48:F78)</f>
        <v>0</v>
      </c>
      <c r="G79" s="14">
        <f t="shared" si="7"/>
        <v>6623851.2675000001</v>
      </c>
      <c r="H79" s="14">
        <f t="shared" si="7"/>
        <v>1092018542.9999998</v>
      </c>
      <c r="I79" s="14">
        <f t="shared" si="7"/>
        <v>5098186314.6319008</v>
      </c>
      <c r="J79" s="11"/>
      <c r="K79" s="143"/>
      <c r="L79" s="146"/>
      <c r="M79" s="12">
        <v>17</v>
      </c>
      <c r="N79" s="5" t="s">
        <v>512</v>
      </c>
      <c r="O79" s="5">
        <v>132587773.27940001</v>
      </c>
      <c r="P79" s="5">
        <v>0</v>
      </c>
      <c r="Q79" s="5">
        <v>219585.4596</v>
      </c>
      <c r="R79" s="5">
        <v>31564760.625700001</v>
      </c>
      <c r="S79" s="6">
        <f t="shared" si="6"/>
        <v>164372119.36470002</v>
      </c>
    </row>
    <row r="80" spans="1:19" ht="25" customHeight="1">
      <c r="A80" s="148">
        <v>4</v>
      </c>
      <c r="B80" s="145" t="s">
        <v>28</v>
      </c>
      <c r="C80" s="1">
        <v>1</v>
      </c>
      <c r="D80" s="5" t="s">
        <v>131</v>
      </c>
      <c r="E80" s="5">
        <v>198821953.02489999</v>
      </c>
      <c r="F80" s="5">
        <v>0</v>
      </c>
      <c r="G80" s="5">
        <v>329279.30579999997</v>
      </c>
      <c r="H80" s="5">
        <v>53841055.594999999</v>
      </c>
      <c r="I80" s="6">
        <f t="shared" si="5"/>
        <v>252992287.92569998</v>
      </c>
      <c r="J80" s="11"/>
      <c r="K80" s="143"/>
      <c r="L80" s="146"/>
      <c r="M80" s="12">
        <v>18</v>
      </c>
      <c r="N80" s="5" t="s">
        <v>513</v>
      </c>
      <c r="O80" s="5">
        <v>137592868.55219999</v>
      </c>
      <c r="P80" s="5">
        <v>0</v>
      </c>
      <c r="Q80" s="5">
        <v>227874.65640000001</v>
      </c>
      <c r="R80" s="5">
        <v>34475585.401600003</v>
      </c>
      <c r="S80" s="6">
        <f t="shared" si="6"/>
        <v>172296328.61019999</v>
      </c>
    </row>
    <row r="81" spans="1:19" ht="25" customHeight="1">
      <c r="A81" s="148"/>
      <c r="B81" s="146"/>
      <c r="C81" s="1">
        <v>2</v>
      </c>
      <c r="D81" s="5" t="s">
        <v>132</v>
      </c>
      <c r="E81" s="5">
        <v>130756632.10349999</v>
      </c>
      <c r="F81" s="5">
        <v>0</v>
      </c>
      <c r="G81" s="5">
        <v>216552.81219999999</v>
      </c>
      <c r="H81" s="5">
        <v>36877789.846299998</v>
      </c>
      <c r="I81" s="6">
        <f t="shared" si="5"/>
        <v>167850974.76199999</v>
      </c>
      <c r="J81" s="11"/>
      <c r="K81" s="143"/>
      <c r="L81" s="146"/>
      <c r="M81" s="12">
        <v>19</v>
      </c>
      <c r="N81" s="5" t="s">
        <v>514</v>
      </c>
      <c r="O81" s="5">
        <v>166468963.93349999</v>
      </c>
      <c r="P81" s="5">
        <v>0</v>
      </c>
      <c r="Q81" s="5">
        <v>275697.84950000001</v>
      </c>
      <c r="R81" s="5">
        <v>36281424.825599998</v>
      </c>
      <c r="S81" s="6">
        <f t="shared" si="6"/>
        <v>203026086.60859999</v>
      </c>
    </row>
    <row r="82" spans="1:19" ht="25" customHeight="1">
      <c r="A82" s="148"/>
      <c r="B82" s="146"/>
      <c r="C82" s="1">
        <v>3</v>
      </c>
      <c r="D82" s="5" t="s">
        <v>133</v>
      </c>
      <c r="E82" s="5">
        <v>134511597.50209999</v>
      </c>
      <c r="F82" s="5">
        <v>0</v>
      </c>
      <c r="G82" s="5">
        <v>222771.60430000001</v>
      </c>
      <c r="H82" s="5">
        <v>37979646.036200002</v>
      </c>
      <c r="I82" s="6">
        <f t="shared" si="5"/>
        <v>172714015.1426</v>
      </c>
      <c r="J82" s="11"/>
      <c r="K82" s="143"/>
      <c r="L82" s="146"/>
      <c r="M82" s="12">
        <v>20</v>
      </c>
      <c r="N82" s="5" t="s">
        <v>515</v>
      </c>
      <c r="O82" s="5">
        <v>127919890.0904</v>
      </c>
      <c r="P82" s="5">
        <v>0</v>
      </c>
      <c r="Q82" s="5">
        <v>211854.7372</v>
      </c>
      <c r="R82" s="5">
        <v>32334534.4921</v>
      </c>
      <c r="S82" s="6">
        <f t="shared" si="6"/>
        <v>160466279.3197</v>
      </c>
    </row>
    <row r="83" spans="1:19" ht="25" customHeight="1">
      <c r="A83" s="148"/>
      <c r="B83" s="146"/>
      <c r="C83" s="1">
        <v>4</v>
      </c>
      <c r="D83" s="5" t="s">
        <v>134</v>
      </c>
      <c r="E83" s="5">
        <v>162583507.00119999</v>
      </c>
      <c r="F83" s="5">
        <v>0</v>
      </c>
      <c r="G83" s="5">
        <v>269262.9436</v>
      </c>
      <c r="H83" s="5">
        <v>47178287.2817</v>
      </c>
      <c r="I83" s="6">
        <f t="shared" si="5"/>
        <v>210031057.22649997</v>
      </c>
      <c r="J83" s="11"/>
      <c r="K83" s="144"/>
      <c r="L83" s="147"/>
      <c r="M83" s="12">
        <v>21</v>
      </c>
      <c r="N83" s="5" t="s">
        <v>516</v>
      </c>
      <c r="O83" s="5">
        <v>152793639.92210001</v>
      </c>
      <c r="P83" s="5">
        <v>0</v>
      </c>
      <c r="Q83" s="5">
        <v>253049.43909999999</v>
      </c>
      <c r="R83" s="5">
        <v>37479659.206900001</v>
      </c>
      <c r="S83" s="6">
        <f t="shared" si="6"/>
        <v>190526348.56810001</v>
      </c>
    </row>
    <row r="84" spans="1:19" ht="25" customHeight="1">
      <c r="A84" s="148"/>
      <c r="B84" s="146"/>
      <c r="C84" s="1">
        <v>5</v>
      </c>
      <c r="D84" s="5" t="s">
        <v>135</v>
      </c>
      <c r="E84" s="5">
        <v>123476884.1348</v>
      </c>
      <c r="F84" s="5">
        <v>0</v>
      </c>
      <c r="G84" s="5">
        <v>204496.4455</v>
      </c>
      <c r="H84" s="5">
        <v>33692068.183499999</v>
      </c>
      <c r="I84" s="6">
        <f t="shared" si="5"/>
        <v>157373448.7638</v>
      </c>
      <c r="J84" s="11"/>
      <c r="K84" s="18"/>
      <c r="L84" s="136" t="s">
        <v>833</v>
      </c>
      <c r="M84" s="137"/>
      <c r="N84" s="138"/>
      <c r="O84" s="14">
        <f>SUM(O63:O83)</f>
        <v>3149387989.1531</v>
      </c>
      <c r="P84" s="14">
        <f t="shared" ref="P84:S84" si="8">SUM(P63:P83)</f>
        <v>0</v>
      </c>
      <c r="Q84" s="14">
        <f t="shared" si="8"/>
        <v>5215864.1183000002</v>
      </c>
      <c r="R84" s="14">
        <f t="shared" si="8"/>
        <v>768465359.39270008</v>
      </c>
      <c r="S84" s="14">
        <f t="shared" si="8"/>
        <v>3923069212.6640997</v>
      </c>
    </row>
    <row r="85" spans="1:19" ht="25" customHeight="1">
      <c r="A85" s="148"/>
      <c r="B85" s="146"/>
      <c r="C85" s="1">
        <v>6</v>
      </c>
      <c r="D85" s="5" t="s">
        <v>136</v>
      </c>
      <c r="E85" s="5">
        <v>142149427.52410001</v>
      </c>
      <c r="F85" s="5">
        <v>0</v>
      </c>
      <c r="G85" s="5">
        <v>235421.0091</v>
      </c>
      <c r="H85" s="5">
        <v>39671975.106600001</v>
      </c>
      <c r="I85" s="6">
        <f t="shared" si="5"/>
        <v>182056823.63980001</v>
      </c>
      <c r="J85" s="11"/>
      <c r="K85" s="142">
        <v>22</v>
      </c>
      <c r="L85" s="145" t="s">
        <v>46</v>
      </c>
      <c r="M85" s="12">
        <v>1</v>
      </c>
      <c r="N85" s="5" t="s">
        <v>517</v>
      </c>
      <c r="O85" s="5">
        <v>163205541.72679999</v>
      </c>
      <c r="P85" s="5">
        <v>-17480389.989999998</v>
      </c>
      <c r="Q85" s="5">
        <v>270293.1274</v>
      </c>
      <c r="R85" s="5">
        <v>39986931.270000003</v>
      </c>
      <c r="S85" s="6">
        <f>O85+P85+Q85+R85</f>
        <v>185982376.13420001</v>
      </c>
    </row>
    <row r="86" spans="1:19" ht="25" customHeight="1">
      <c r="A86" s="148"/>
      <c r="B86" s="146"/>
      <c r="C86" s="1">
        <v>7</v>
      </c>
      <c r="D86" s="5" t="s">
        <v>137</v>
      </c>
      <c r="E86" s="5">
        <v>131740452.1636</v>
      </c>
      <c r="F86" s="5">
        <v>0</v>
      </c>
      <c r="G86" s="5">
        <v>218182.16740000001</v>
      </c>
      <c r="H86" s="5">
        <v>37275115.198700003</v>
      </c>
      <c r="I86" s="6">
        <f t="shared" si="5"/>
        <v>169233749.52970001</v>
      </c>
      <c r="J86" s="11"/>
      <c r="K86" s="143"/>
      <c r="L86" s="146"/>
      <c r="M86" s="12">
        <v>2</v>
      </c>
      <c r="N86" s="5" t="s">
        <v>518</v>
      </c>
      <c r="O86" s="5">
        <v>144310528.7238</v>
      </c>
      <c r="P86" s="5">
        <v>-17480389.989999998</v>
      </c>
      <c r="Q86" s="5">
        <v>239000.12040000001</v>
      </c>
      <c r="R86" s="5">
        <v>33738542.242399998</v>
      </c>
      <c r="S86" s="6">
        <f t="shared" ref="S86:S105" si="9">O86+P86+Q86+R86</f>
        <v>160807681.0966</v>
      </c>
    </row>
    <row r="87" spans="1:19" ht="25" customHeight="1">
      <c r="A87" s="148"/>
      <c r="B87" s="146"/>
      <c r="C87" s="1">
        <v>8</v>
      </c>
      <c r="D87" s="5" t="s">
        <v>138</v>
      </c>
      <c r="E87" s="5">
        <v>117792333.458</v>
      </c>
      <c r="F87" s="5">
        <v>0</v>
      </c>
      <c r="G87" s="5">
        <v>195081.9676</v>
      </c>
      <c r="H87" s="5">
        <v>32422723.594500002</v>
      </c>
      <c r="I87" s="6">
        <f t="shared" si="5"/>
        <v>150410139.0201</v>
      </c>
      <c r="J87" s="11"/>
      <c r="K87" s="143"/>
      <c r="L87" s="146"/>
      <c r="M87" s="12">
        <v>3</v>
      </c>
      <c r="N87" s="5" t="s">
        <v>519</v>
      </c>
      <c r="O87" s="5">
        <v>182126880.81299999</v>
      </c>
      <c r="P87" s="5">
        <v>-17480389.989999998</v>
      </c>
      <c r="Q87" s="5">
        <v>301629.73440000002</v>
      </c>
      <c r="R87" s="5">
        <v>45084258.034400001</v>
      </c>
      <c r="S87" s="6">
        <f t="shared" si="9"/>
        <v>210032378.59179997</v>
      </c>
    </row>
    <row r="88" spans="1:19" ht="25" customHeight="1">
      <c r="A88" s="148"/>
      <c r="B88" s="146"/>
      <c r="C88" s="1">
        <v>9</v>
      </c>
      <c r="D88" s="5" t="s">
        <v>139</v>
      </c>
      <c r="E88" s="5">
        <v>130830466.86229999</v>
      </c>
      <c r="F88" s="5">
        <v>0</v>
      </c>
      <c r="G88" s="5">
        <v>216675.0937</v>
      </c>
      <c r="H88" s="5">
        <v>37261112.1985</v>
      </c>
      <c r="I88" s="6">
        <f t="shared" si="5"/>
        <v>168308254.15450001</v>
      </c>
      <c r="J88" s="11"/>
      <c r="K88" s="143"/>
      <c r="L88" s="146"/>
      <c r="M88" s="12">
        <v>4</v>
      </c>
      <c r="N88" s="5" t="s">
        <v>520</v>
      </c>
      <c r="O88" s="5">
        <v>144206198.9355</v>
      </c>
      <c r="P88" s="5">
        <v>-17480389.989999998</v>
      </c>
      <c r="Q88" s="5">
        <v>238827.3345</v>
      </c>
      <c r="R88" s="5">
        <v>35121006.039899997</v>
      </c>
      <c r="S88" s="6">
        <f t="shared" si="9"/>
        <v>162085642.31990001</v>
      </c>
    </row>
    <row r="89" spans="1:19" ht="25" customHeight="1">
      <c r="A89" s="148"/>
      <c r="B89" s="146"/>
      <c r="C89" s="1">
        <v>10</v>
      </c>
      <c r="D89" s="5" t="s">
        <v>140</v>
      </c>
      <c r="E89" s="5">
        <v>206978514.81099999</v>
      </c>
      <c r="F89" s="5">
        <v>0</v>
      </c>
      <c r="G89" s="5">
        <v>342787.80910000001</v>
      </c>
      <c r="H89" s="5">
        <v>58582596.633299999</v>
      </c>
      <c r="I89" s="6">
        <f t="shared" si="5"/>
        <v>265903899.2534</v>
      </c>
      <c r="J89" s="11"/>
      <c r="K89" s="143"/>
      <c r="L89" s="146"/>
      <c r="M89" s="12">
        <v>5</v>
      </c>
      <c r="N89" s="5" t="s">
        <v>521</v>
      </c>
      <c r="O89" s="5">
        <v>197174665.58840001</v>
      </c>
      <c r="P89" s="5">
        <v>-17480389.989999998</v>
      </c>
      <c r="Q89" s="5">
        <v>326551.14799999999</v>
      </c>
      <c r="R89" s="5">
        <v>44533447.283</v>
      </c>
      <c r="S89" s="6">
        <f t="shared" si="9"/>
        <v>224554274.02939999</v>
      </c>
    </row>
    <row r="90" spans="1:19" ht="25" customHeight="1">
      <c r="A90" s="148"/>
      <c r="B90" s="146"/>
      <c r="C90" s="1">
        <v>11</v>
      </c>
      <c r="D90" s="5" t="s">
        <v>141</v>
      </c>
      <c r="E90" s="5">
        <v>143850317.74770001</v>
      </c>
      <c r="F90" s="5">
        <v>0</v>
      </c>
      <c r="G90" s="5">
        <v>238237.94130000001</v>
      </c>
      <c r="H90" s="5">
        <v>41129695.251500003</v>
      </c>
      <c r="I90" s="6">
        <f t="shared" si="5"/>
        <v>185218250.94050002</v>
      </c>
      <c r="J90" s="11"/>
      <c r="K90" s="143"/>
      <c r="L90" s="146"/>
      <c r="M90" s="12">
        <v>6</v>
      </c>
      <c r="N90" s="5" t="s">
        <v>522</v>
      </c>
      <c r="O90" s="5">
        <v>153304745.53560001</v>
      </c>
      <c r="P90" s="5">
        <v>-17480389.989999998</v>
      </c>
      <c r="Q90" s="5">
        <v>253895.9075</v>
      </c>
      <c r="R90" s="5">
        <v>34192896.573299997</v>
      </c>
      <c r="S90" s="6">
        <f t="shared" si="9"/>
        <v>170271148.0264</v>
      </c>
    </row>
    <row r="91" spans="1:19" ht="25" customHeight="1">
      <c r="A91" s="148"/>
      <c r="B91" s="146"/>
      <c r="C91" s="1">
        <v>12</v>
      </c>
      <c r="D91" s="5" t="s">
        <v>142</v>
      </c>
      <c r="E91" s="5">
        <v>175871456.18560001</v>
      </c>
      <c r="F91" s="5">
        <v>0</v>
      </c>
      <c r="G91" s="5">
        <v>291269.8026</v>
      </c>
      <c r="H91" s="5">
        <v>48520384.888700001</v>
      </c>
      <c r="I91" s="6">
        <f t="shared" si="5"/>
        <v>224683110.87690002</v>
      </c>
      <c r="J91" s="11"/>
      <c r="K91" s="143"/>
      <c r="L91" s="146"/>
      <c r="M91" s="12">
        <v>7</v>
      </c>
      <c r="N91" s="5" t="s">
        <v>523</v>
      </c>
      <c r="O91" s="5">
        <v>128636604.1846</v>
      </c>
      <c r="P91" s="5">
        <v>-17480389.989999998</v>
      </c>
      <c r="Q91" s="5">
        <v>213041.72440000001</v>
      </c>
      <c r="R91" s="5">
        <v>30413338.180799998</v>
      </c>
      <c r="S91" s="6">
        <f t="shared" si="9"/>
        <v>141782594.09979999</v>
      </c>
    </row>
    <row r="92" spans="1:19" ht="25" customHeight="1">
      <c r="A92" s="148"/>
      <c r="B92" s="146"/>
      <c r="C92" s="1">
        <v>13</v>
      </c>
      <c r="D92" s="5" t="s">
        <v>143</v>
      </c>
      <c r="E92" s="5">
        <v>129220630.2793</v>
      </c>
      <c r="F92" s="5">
        <v>0</v>
      </c>
      <c r="G92" s="5">
        <v>214008.9602</v>
      </c>
      <c r="H92" s="5">
        <v>36497127.281900004</v>
      </c>
      <c r="I92" s="6">
        <f t="shared" si="5"/>
        <v>165931766.5214</v>
      </c>
      <c r="J92" s="11"/>
      <c r="K92" s="143"/>
      <c r="L92" s="146"/>
      <c r="M92" s="12">
        <v>8</v>
      </c>
      <c r="N92" s="5" t="s">
        <v>524</v>
      </c>
      <c r="O92" s="5">
        <v>150736584.54319999</v>
      </c>
      <c r="P92" s="5">
        <v>-17480389.989999998</v>
      </c>
      <c r="Q92" s="5">
        <v>249642.6434</v>
      </c>
      <c r="R92" s="5">
        <v>35748950.636</v>
      </c>
      <c r="S92" s="6">
        <f t="shared" si="9"/>
        <v>169254787.8326</v>
      </c>
    </row>
    <row r="93" spans="1:19" ht="25" customHeight="1">
      <c r="A93" s="148"/>
      <c r="B93" s="146"/>
      <c r="C93" s="1">
        <v>14</v>
      </c>
      <c r="D93" s="5" t="s">
        <v>144</v>
      </c>
      <c r="E93" s="5">
        <v>128123023.839</v>
      </c>
      <c r="F93" s="5">
        <v>0</v>
      </c>
      <c r="G93" s="5">
        <v>212191.1575</v>
      </c>
      <c r="H93" s="5">
        <v>37209324.566399999</v>
      </c>
      <c r="I93" s="6">
        <f t="shared" si="5"/>
        <v>165544539.56290001</v>
      </c>
      <c r="J93" s="11"/>
      <c r="K93" s="143"/>
      <c r="L93" s="146"/>
      <c r="M93" s="12">
        <v>9</v>
      </c>
      <c r="N93" s="5" t="s">
        <v>525</v>
      </c>
      <c r="O93" s="5">
        <v>147827953.76120001</v>
      </c>
      <c r="P93" s="5">
        <v>-17480389.989999998</v>
      </c>
      <c r="Q93" s="5">
        <v>244825.5097</v>
      </c>
      <c r="R93" s="5">
        <v>33551418.351300001</v>
      </c>
      <c r="S93" s="6">
        <f t="shared" si="9"/>
        <v>164143807.6322</v>
      </c>
    </row>
    <row r="94" spans="1:19" ht="25" customHeight="1">
      <c r="A94" s="148"/>
      <c r="B94" s="146"/>
      <c r="C94" s="1">
        <v>15</v>
      </c>
      <c r="D94" s="5" t="s">
        <v>145</v>
      </c>
      <c r="E94" s="5">
        <v>153775683.84959999</v>
      </c>
      <c r="F94" s="5">
        <v>0</v>
      </c>
      <c r="G94" s="5">
        <v>254675.85269999999</v>
      </c>
      <c r="H94" s="5">
        <v>43161694.863300003</v>
      </c>
      <c r="I94" s="6">
        <f t="shared" si="5"/>
        <v>197192054.56559998</v>
      </c>
      <c r="J94" s="11"/>
      <c r="K94" s="143"/>
      <c r="L94" s="146"/>
      <c r="M94" s="12">
        <v>10</v>
      </c>
      <c r="N94" s="5" t="s">
        <v>526</v>
      </c>
      <c r="O94" s="5">
        <v>156287685.94229999</v>
      </c>
      <c r="P94" s="5">
        <v>-17480389.989999998</v>
      </c>
      <c r="Q94" s="5">
        <v>258836.1091</v>
      </c>
      <c r="R94" s="5">
        <v>35547589.057499997</v>
      </c>
      <c r="S94" s="6">
        <f t="shared" si="9"/>
        <v>174613721.1189</v>
      </c>
    </row>
    <row r="95" spans="1:19" ht="25" customHeight="1">
      <c r="A95" s="148"/>
      <c r="B95" s="146"/>
      <c r="C95" s="1">
        <v>16</v>
      </c>
      <c r="D95" s="5" t="s">
        <v>146</v>
      </c>
      <c r="E95" s="5">
        <v>146937017.3635</v>
      </c>
      <c r="F95" s="5">
        <v>0</v>
      </c>
      <c r="G95" s="5">
        <v>243349.98389999999</v>
      </c>
      <c r="H95" s="5">
        <v>42240234.866099998</v>
      </c>
      <c r="I95" s="6">
        <f t="shared" si="5"/>
        <v>189420602.21350002</v>
      </c>
      <c r="J95" s="11"/>
      <c r="K95" s="143"/>
      <c r="L95" s="146"/>
      <c r="M95" s="12">
        <v>11</v>
      </c>
      <c r="N95" s="5" t="s">
        <v>46</v>
      </c>
      <c r="O95" s="5">
        <v>137578271.80880001</v>
      </c>
      <c r="P95" s="5">
        <v>-17480389.989999998</v>
      </c>
      <c r="Q95" s="5">
        <v>227850.48199999999</v>
      </c>
      <c r="R95" s="5">
        <v>33236233.502900001</v>
      </c>
      <c r="S95" s="6">
        <f t="shared" si="9"/>
        <v>153561965.8037</v>
      </c>
    </row>
    <row r="96" spans="1:19" ht="25" customHeight="1">
      <c r="A96" s="148"/>
      <c r="B96" s="146"/>
      <c r="C96" s="1">
        <v>17</v>
      </c>
      <c r="D96" s="5" t="s">
        <v>147</v>
      </c>
      <c r="E96" s="5">
        <v>123092634.27770001</v>
      </c>
      <c r="F96" s="5">
        <v>0</v>
      </c>
      <c r="G96" s="5">
        <v>203860.06950000001</v>
      </c>
      <c r="H96" s="5">
        <v>34656945.304300003</v>
      </c>
      <c r="I96" s="6">
        <f t="shared" si="5"/>
        <v>157953439.65150002</v>
      </c>
      <c r="J96" s="11"/>
      <c r="K96" s="143"/>
      <c r="L96" s="146"/>
      <c r="M96" s="12">
        <v>12</v>
      </c>
      <c r="N96" s="5" t="s">
        <v>527</v>
      </c>
      <c r="O96" s="5">
        <v>175647181.2001</v>
      </c>
      <c r="P96" s="5">
        <v>-17480389.989999998</v>
      </c>
      <c r="Q96" s="5">
        <v>290898.36920000002</v>
      </c>
      <c r="R96" s="5">
        <v>39444569.256200001</v>
      </c>
      <c r="S96" s="6">
        <f t="shared" si="9"/>
        <v>197902258.8355</v>
      </c>
    </row>
    <row r="97" spans="1:19" ht="25" customHeight="1">
      <c r="A97" s="148"/>
      <c r="B97" s="146"/>
      <c r="C97" s="1">
        <v>18</v>
      </c>
      <c r="D97" s="5" t="s">
        <v>148</v>
      </c>
      <c r="E97" s="5">
        <v>127546387.91779999</v>
      </c>
      <c r="F97" s="5">
        <v>0</v>
      </c>
      <c r="G97" s="5">
        <v>211236.16099999999</v>
      </c>
      <c r="H97" s="5">
        <v>35573789.787500001</v>
      </c>
      <c r="I97" s="6">
        <f t="shared" si="5"/>
        <v>163331413.86629999</v>
      </c>
      <c r="J97" s="11"/>
      <c r="K97" s="143"/>
      <c r="L97" s="146"/>
      <c r="M97" s="12">
        <v>13</v>
      </c>
      <c r="N97" s="5" t="s">
        <v>528</v>
      </c>
      <c r="O97" s="5">
        <v>115937622.48360001</v>
      </c>
      <c r="P97" s="5">
        <v>-17480389.989999998</v>
      </c>
      <c r="Q97" s="5">
        <v>192010.2849</v>
      </c>
      <c r="R97" s="5">
        <v>27614459.177499998</v>
      </c>
      <c r="S97" s="6">
        <f t="shared" si="9"/>
        <v>126263701.956</v>
      </c>
    </row>
    <row r="98" spans="1:19" ht="25" customHeight="1">
      <c r="A98" s="148"/>
      <c r="B98" s="146"/>
      <c r="C98" s="1">
        <v>19</v>
      </c>
      <c r="D98" s="5" t="s">
        <v>149</v>
      </c>
      <c r="E98" s="5">
        <v>137739269.19499999</v>
      </c>
      <c r="F98" s="5">
        <v>0</v>
      </c>
      <c r="G98" s="5">
        <v>228117.11809999999</v>
      </c>
      <c r="H98" s="5">
        <v>38369930.773999996</v>
      </c>
      <c r="I98" s="6">
        <f t="shared" si="5"/>
        <v>176337317.08709997</v>
      </c>
      <c r="J98" s="11"/>
      <c r="K98" s="143"/>
      <c r="L98" s="146"/>
      <c r="M98" s="12">
        <v>14</v>
      </c>
      <c r="N98" s="5" t="s">
        <v>529</v>
      </c>
      <c r="O98" s="5">
        <v>168555894.97</v>
      </c>
      <c r="P98" s="5">
        <v>-17480389.989999998</v>
      </c>
      <c r="Q98" s="5">
        <v>279154.1238</v>
      </c>
      <c r="R98" s="5">
        <v>39202685.029100001</v>
      </c>
      <c r="S98" s="6">
        <f t="shared" si="9"/>
        <v>190557344.1329</v>
      </c>
    </row>
    <row r="99" spans="1:19" ht="25" customHeight="1">
      <c r="A99" s="148"/>
      <c r="B99" s="146"/>
      <c r="C99" s="1">
        <v>20</v>
      </c>
      <c r="D99" s="5" t="s">
        <v>150</v>
      </c>
      <c r="E99" s="5">
        <v>139388657.7184</v>
      </c>
      <c r="F99" s="5">
        <v>0</v>
      </c>
      <c r="G99" s="5">
        <v>230848.7556</v>
      </c>
      <c r="H99" s="5">
        <v>39527173.132299997</v>
      </c>
      <c r="I99" s="6">
        <f t="shared" si="5"/>
        <v>179146679.6063</v>
      </c>
      <c r="J99" s="11"/>
      <c r="K99" s="143"/>
      <c r="L99" s="146"/>
      <c r="M99" s="12">
        <v>15</v>
      </c>
      <c r="N99" s="5" t="s">
        <v>530</v>
      </c>
      <c r="O99" s="5">
        <v>112554946.84100001</v>
      </c>
      <c r="P99" s="5">
        <v>-17480389.989999998</v>
      </c>
      <c r="Q99" s="5">
        <v>186408.06109999999</v>
      </c>
      <c r="R99" s="5">
        <v>27269077.9153</v>
      </c>
      <c r="S99" s="6">
        <f t="shared" si="9"/>
        <v>122530042.82740001</v>
      </c>
    </row>
    <row r="100" spans="1:19" ht="25" customHeight="1">
      <c r="A100" s="148"/>
      <c r="B100" s="147"/>
      <c r="C100" s="1">
        <v>21</v>
      </c>
      <c r="D100" s="5" t="s">
        <v>151</v>
      </c>
      <c r="E100" s="5">
        <v>133833637.7959</v>
      </c>
      <c r="F100" s="5">
        <v>0</v>
      </c>
      <c r="G100" s="5">
        <v>221648.8002</v>
      </c>
      <c r="H100" s="5">
        <v>38027600.444799997</v>
      </c>
      <c r="I100" s="6">
        <f t="shared" si="5"/>
        <v>172082887.04089999</v>
      </c>
      <c r="J100" s="11"/>
      <c r="K100" s="143"/>
      <c r="L100" s="146"/>
      <c r="M100" s="12">
        <v>16</v>
      </c>
      <c r="N100" s="5" t="s">
        <v>531</v>
      </c>
      <c r="O100" s="5">
        <v>163179021.3849</v>
      </c>
      <c r="P100" s="5">
        <v>-17480389.989999998</v>
      </c>
      <c r="Q100" s="5">
        <v>270249.20569999999</v>
      </c>
      <c r="R100" s="5">
        <v>39815218.501999997</v>
      </c>
      <c r="S100" s="6">
        <f t="shared" si="9"/>
        <v>185784099.10260001</v>
      </c>
    </row>
    <row r="101" spans="1:19" ht="25" customHeight="1">
      <c r="A101" s="1"/>
      <c r="B101" s="136" t="s">
        <v>816</v>
      </c>
      <c r="C101" s="137"/>
      <c r="D101" s="138"/>
      <c r="E101" s="14">
        <f>SUM(E80:E100)</f>
        <v>3019020484.7549996</v>
      </c>
      <c r="F101" s="14">
        <f t="shared" ref="F101:I101" si="10">SUM(F80:F100)</f>
        <v>0</v>
      </c>
      <c r="G101" s="14">
        <f t="shared" si="10"/>
        <v>4999955.760900001</v>
      </c>
      <c r="H101" s="14">
        <f t="shared" si="10"/>
        <v>849696270.83510005</v>
      </c>
      <c r="I101" s="14">
        <f t="shared" si="10"/>
        <v>3873716711.3510008</v>
      </c>
      <c r="J101" s="11"/>
      <c r="K101" s="143"/>
      <c r="L101" s="146"/>
      <c r="M101" s="12">
        <v>17</v>
      </c>
      <c r="N101" s="5" t="s">
        <v>532</v>
      </c>
      <c r="O101" s="5">
        <v>204081803.6119</v>
      </c>
      <c r="P101" s="5">
        <v>-17480389.989999998</v>
      </c>
      <c r="Q101" s="5">
        <v>337990.41600000003</v>
      </c>
      <c r="R101" s="5">
        <v>49223122.460199997</v>
      </c>
      <c r="S101" s="6">
        <f t="shared" si="9"/>
        <v>236162526.49809998</v>
      </c>
    </row>
    <row r="102" spans="1:19" ht="25" customHeight="1">
      <c r="A102" s="148">
        <v>5</v>
      </c>
      <c r="B102" s="145" t="s">
        <v>29</v>
      </c>
      <c r="C102" s="1">
        <v>1</v>
      </c>
      <c r="D102" s="5" t="s">
        <v>152</v>
      </c>
      <c r="E102" s="5">
        <v>225657982.08140001</v>
      </c>
      <c r="F102" s="5">
        <v>0</v>
      </c>
      <c r="G102" s="5">
        <v>373723.83960000001</v>
      </c>
      <c r="H102" s="5">
        <v>49487474.250299998</v>
      </c>
      <c r="I102" s="6">
        <f t="shared" si="5"/>
        <v>275519180.17129999</v>
      </c>
      <c r="J102" s="11"/>
      <c r="K102" s="143"/>
      <c r="L102" s="146"/>
      <c r="M102" s="12">
        <v>18</v>
      </c>
      <c r="N102" s="5" t="s">
        <v>533</v>
      </c>
      <c r="O102" s="5">
        <v>154158600.2085</v>
      </c>
      <c r="P102" s="5">
        <v>-17480389.989999998</v>
      </c>
      <c r="Q102" s="5">
        <v>255310.0203</v>
      </c>
      <c r="R102" s="5">
        <v>36698025.488300003</v>
      </c>
      <c r="S102" s="6">
        <f t="shared" si="9"/>
        <v>173631545.72709998</v>
      </c>
    </row>
    <row r="103" spans="1:19" ht="25" customHeight="1">
      <c r="A103" s="148"/>
      <c r="B103" s="146"/>
      <c r="C103" s="1">
        <v>2</v>
      </c>
      <c r="D103" s="5" t="s">
        <v>29</v>
      </c>
      <c r="E103" s="5">
        <v>272505779.97240001</v>
      </c>
      <c r="F103" s="5">
        <v>0</v>
      </c>
      <c r="G103" s="5">
        <v>451310.89750000002</v>
      </c>
      <c r="H103" s="5">
        <v>62347235.1043</v>
      </c>
      <c r="I103" s="6">
        <f t="shared" si="5"/>
        <v>335304325.97420001</v>
      </c>
      <c r="J103" s="11"/>
      <c r="K103" s="143"/>
      <c r="L103" s="146"/>
      <c r="M103" s="12">
        <v>19</v>
      </c>
      <c r="N103" s="5" t="s">
        <v>534</v>
      </c>
      <c r="O103" s="5">
        <v>145964445.33739999</v>
      </c>
      <c r="P103" s="5">
        <v>-17480389.989999998</v>
      </c>
      <c r="Q103" s="5">
        <v>241739.25719999999</v>
      </c>
      <c r="R103" s="5">
        <v>32649672.074999999</v>
      </c>
      <c r="S103" s="6">
        <f t="shared" si="9"/>
        <v>161375466.6796</v>
      </c>
    </row>
    <row r="104" spans="1:19" ht="25" customHeight="1">
      <c r="A104" s="148"/>
      <c r="B104" s="146"/>
      <c r="C104" s="1">
        <v>3</v>
      </c>
      <c r="D104" s="5" t="s">
        <v>153</v>
      </c>
      <c r="E104" s="5">
        <v>119179439.9849</v>
      </c>
      <c r="F104" s="5">
        <v>0</v>
      </c>
      <c r="G104" s="5">
        <v>197379.22630000001</v>
      </c>
      <c r="H104" s="5">
        <v>30305006.769699998</v>
      </c>
      <c r="I104" s="6">
        <f t="shared" si="5"/>
        <v>149681825.98089999</v>
      </c>
      <c r="J104" s="11"/>
      <c r="K104" s="143"/>
      <c r="L104" s="146"/>
      <c r="M104" s="12">
        <v>20</v>
      </c>
      <c r="N104" s="5" t="s">
        <v>535</v>
      </c>
      <c r="O104" s="5">
        <v>156509174.86539999</v>
      </c>
      <c r="P104" s="5">
        <v>-17480389.989999998</v>
      </c>
      <c r="Q104" s="5">
        <v>259202.9284</v>
      </c>
      <c r="R104" s="5">
        <v>35827414.374600001</v>
      </c>
      <c r="S104" s="6">
        <f t="shared" si="9"/>
        <v>175115402.17839998</v>
      </c>
    </row>
    <row r="105" spans="1:19" ht="25" customHeight="1">
      <c r="A105" s="148"/>
      <c r="B105" s="146"/>
      <c r="C105" s="1">
        <v>4</v>
      </c>
      <c r="D105" s="5" t="s">
        <v>154</v>
      </c>
      <c r="E105" s="5">
        <v>140850625.76230001</v>
      </c>
      <c r="F105" s="5">
        <v>0</v>
      </c>
      <c r="G105" s="5">
        <v>233269.9964</v>
      </c>
      <c r="H105" s="5">
        <v>35523432.105700001</v>
      </c>
      <c r="I105" s="6">
        <f t="shared" si="5"/>
        <v>176607327.86440003</v>
      </c>
      <c r="J105" s="11"/>
      <c r="K105" s="144"/>
      <c r="L105" s="147"/>
      <c r="M105" s="12">
        <v>21</v>
      </c>
      <c r="N105" s="5" t="s">
        <v>536</v>
      </c>
      <c r="O105" s="5">
        <v>153138822.31650001</v>
      </c>
      <c r="P105" s="5">
        <v>-17480389.989999998</v>
      </c>
      <c r="Q105" s="5">
        <v>253621.1134</v>
      </c>
      <c r="R105" s="5">
        <v>35133288.0009</v>
      </c>
      <c r="S105" s="6">
        <f t="shared" si="9"/>
        <v>171045341.44080001</v>
      </c>
    </row>
    <row r="106" spans="1:19" ht="25" customHeight="1">
      <c r="A106" s="148"/>
      <c r="B106" s="146"/>
      <c r="C106" s="1">
        <v>5</v>
      </c>
      <c r="D106" s="5" t="s">
        <v>155</v>
      </c>
      <c r="E106" s="5">
        <v>178674819.41999999</v>
      </c>
      <c r="F106" s="5">
        <v>0</v>
      </c>
      <c r="G106" s="5">
        <v>295912.59720000002</v>
      </c>
      <c r="H106" s="5">
        <v>43399141.861900002</v>
      </c>
      <c r="I106" s="6">
        <f t="shared" si="5"/>
        <v>222369873.87909999</v>
      </c>
      <c r="J106" s="11"/>
      <c r="K106" s="18"/>
      <c r="L106" s="136" t="s">
        <v>834</v>
      </c>
      <c r="M106" s="137"/>
      <c r="N106" s="138"/>
      <c r="O106" s="14">
        <f>SUM(O85:O105)</f>
        <v>3255123174.7824998</v>
      </c>
      <c r="P106" s="14">
        <f t="shared" ref="P106:S106" si="11">SUM(P85:P105)</f>
        <v>-367088189.79000008</v>
      </c>
      <c r="Q106" s="14">
        <f t="shared" si="11"/>
        <v>5390977.6207999988</v>
      </c>
      <c r="R106" s="14">
        <f t="shared" si="11"/>
        <v>764032143.45060003</v>
      </c>
      <c r="S106" s="14">
        <f t="shared" si="11"/>
        <v>3657458106.0639005</v>
      </c>
    </row>
    <row r="107" spans="1:19" ht="25" customHeight="1">
      <c r="A107" s="148"/>
      <c r="B107" s="146"/>
      <c r="C107" s="1">
        <v>6</v>
      </c>
      <c r="D107" s="5" t="s">
        <v>156</v>
      </c>
      <c r="E107" s="5">
        <v>118315742.793</v>
      </c>
      <c r="F107" s="5">
        <v>0</v>
      </c>
      <c r="G107" s="5">
        <v>195948.81280000001</v>
      </c>
      <c r="H107" s="5">
        <v>30753102.776500002</v>
      </c>
      <c r="I107" s="6">
        <f t="shared" si="5"/>
        <v>149264794.38230002</v>
      </c>
      <c r="J107" s="11"/>
      <c r="K107" s="142">
        <v>23</v>
      </c>
      <c r="L107" s="145" t="s">
        <v>47</v>
      </c>
      <c r="M107" s="12">
        <v>1</v>
      </c>
      <c r="N107" s="5" t="s">
        <v>537</v>
      </c>
      <c r="O107" s="5">
        <v>132258727.55940001</v>
      </c>
      <c r="P107" s="5">
        <v>0</v>
      </c>
      <c r="Q107" s="5">
        <v>219040.51</v>
      </c>
      <c r="R107" s="5">
        <v>34102168.716499999</v>
      </c>
      <c r="S107" s="6">
        <f t="shared" si="6"/>
        <v>166579936.7859</v>
      </c>
    </row>
    <row r="108" spans="1:19" ht="25" customHeight="1">
      <c r="A108" s="148"/>
      <c r="B108" s="146"/>
      <c r="C108" s="1">
        <v>7</v>
      </c>
      <c r="D108" s="5" t="s">
        <v>157</v>
      </c>
      <c r="E108" s="5">
        <v>188757613.7286</v>
      </c>
      <c r="F108" s="5">
        <v>0</v>
      </c>
      <c r="G108" s="5">
        <v>312611.23369999998</v>
      </c>
      <c r="H108" s="5">
        <v>46120808.7914</v>
      </c>
      <c r="I108" s="6">
        <f t="shared" si="5"/>
        <v>235191033.75370002</v>
      </c>
      <c r="J108" s="11"/>
      <c r="K108" s="143"/>
      <c r="L108" s="146"/>
      <c r="M108" s="12">
        <v>2</v>
      </c>
      <c r="N108" s="5" t="s">
        <v>538</v>
      </c>
      <c r="O108" s="5">
        <v>217491810.24129999</v>
      </c>
      <c r="P108" s="5">
        <v>0</v>
      </c>
      <c r="Q108" s="5">
        <v>360199.42070000002</v>
      </c>
      <c r="R108" s="5">
        <v>40597057.485299997</v>
      </c>
      <c r="S108" s="6">
        <f t="shared" si="6"/>
        <v>258449067.1473</v>
      </c>
    </row>
    <row r="109" spans="1:19" ht="25" customHeight="1">
      <c r="A109" s="148"/>
      <c r="B109" s="146"/>
      <c r="C109" s="1">
        <v>8</v>
      </c>
      <c r="D109" s="5" t="s">
        <v>158</v>
      </c>
      <c r="E109" s="5">
        <v>190545309.88100001</v>
      </c>
      <c r="F109" s="5">
        <v>0</v>
      </c>
      <c r="G109" s="5">
        <v>315571.92959999997</v>
      </c>
      <c r="H109" s="5">
        <v>43310821.262800001</v>
      </c>
      <c r="I109" s="6">
        <f t="shared" si="5"/>
        <v>234171703.07340002</v>
      </c>
      <c r="J109" s="11"/>
      <c r="K109" s="143"/>
      <c r="L109" s="146"/>
      <c r="M109" s="12">
        <v>3</v>
      </c>
      <c r="N109" s="5" t="s">
        <v>539</v>
      </c>
      <c r="O109" s="5">
        <v>166693820.40259999</v>
      </c>
      <c r="P109" s="5">
        <v>0</v>
      </c>
      <c r="Q109" s="5">
        <v>276070.24589999998</v>
      </c>
      <c r="R109" s="5">
        <v>39972007.364100002</v>
      </c>
      <c r="S109" s="6">
        <f t="shared" si="6"/>
        <v>206941898.0126</v>
      </c>
    </row>
    <row r="110" spans="1:19" ht="25" customHeight="1">
      <c r="A110" s="148"/>
      <c r="B110" s="146"/>
      <c r="C110" s="1">
        <v>9</v>
      </c>
      <c r="D110" s="5" t="s">
        <v>159</v>
      </c>
      <c r="E110" s="5">
        <v>134027535.1744</v>
      </c>
      <c r="F110" s="5">
        <v>0</v>
      </c>
      <c r="G110" s="5">
        <v>221969.92370000001</v>
      </c>
      <c r="H110" s="5">
        <v>35996483.179899998</v>
      </c>
      <c r="I110" s="6">
        <f t="shared" si="5"/>
        <v>170245988.278</v>
      </c>
      <c r="J110" s="11"/>
      <c r="K110" s="143"/>
      <c r="L110" s="146"/>
      <c r="M110" s="12">
        <v>4</v>
      </c>
      <c r="N110" s="5" t="s">
        <v>37</v>
      </c>
      <c r="O110" s="5">
        <v>101512828.29889999</v>
      </c>
      <c r="P110" s="5">
        <v>0</v>
      </c>
      <c r="Q110" s="5">
        <v>168120.63819999999</v>
      </c>
      <c r="R110" s="5">
        <v>28502142.067400001</v>
      </c>
      <c r="S110" s="6">
        <f t="shared" si="6"/>
        <v>130183091.0045</v>
      </c>
    </row>
    <row r="111" spans="1:19" ht="25" customHeight="1">
      <c r="A111" s="148"/>
      <c r="B111" s="146"/>
      <c r="C111" s="1">
        <v>10</v>
      </c>
      <c r="D111" s="5" t="s">
        <v>160</v>
      </c>
      <c r="E111" s="5">
        <v>153500643.31299999</v>
      </c>
      <c r="F111" s="5">
        <v>0</v>
      </c>
      <c r="G111" s="5">
        <v>254220.34390000001</v>
      </c>
      <c r="H111" s="5">
        <v>41709316.121200003</v>
      </c>
      <c r="I111" s="6">
        <f t="shared" si="5"/>
        <v>195464179.77809998</v>
      </c>
      <c r="J111" s="11"/>
      <c r="K111" s="143"/>
      <c r="L111" s="146"/>
      <c r="M111" s="12">
        <v>5</v>
      </c>
      <c r="N111" s="5" t="s">
        <v>540</v>
      </c>
      <c r="O111" s="5">
        <v>176135350.7877</v>
      </c>
      <c r="P111" s="5">
        <v>0</v>
      </c>
      <c r="Q111" s="5">
        <v>291706.85200000001</v>
      </c>
      <c r="R111" s="5">
        <v>40329748.816399999</v>
      </c>
      <c r="S111" s="6">
        <f t="shared" si="6"/>
        <v>216756806.45609999</v>
      </c>
    </row>
    <row r="112" spans="1:19" ht="25" customHeight="1">
      <c r="A112" s="148"/>
      <c r="B112" s="146"/>
      <c r="C112" s="1">
        <v>11</v>
      </c>
      <c r="D112" s="5" t="s">
        <v>161</v>
      </c>
      <c r="E112" s="5">
        <v>118773944.23029999</v>
      </c>
      <c r="F112" s="5">
        <v>0</v>
      </c>
      <c r="G112" s="5">
        <v>196707.66390000001</v>
      </c>
      <c r="H112" s="5">
        <v>32938822.474399999</v>
      </c>
      <c r="I112" s="6">
        <f t="shared" si="5"/>
        <v>151909474.36860001</v>
      </c>
      <c r="J112" s="11"/>
      <c r="K112" s="143"/>
      <c r="L112" s="146"/>
      <c r="M112" s="12">
        <v>6</v>
      </c>
      <c r="N112" s="5" t="s">
        <v>541</v>
      </c>
      <c r="O112" s="5">
        <v>151386093.88240001</v>
      </c>
      <c r="P112" s="5">
        <v>0</v>
      </c>
      <c r="Q112" s="5">
        <v>250718.32939999999</v>
      </c>
      <c r="R112" s="5">
        <v>40194256.099299997</v>
      </c>
      <c r="S112" s="6">
        <f t="shared" si="6"/>
        <v>191831068.31110001</v>
      </c>
    </row>
    <row r="113" spans="1:19" ht="25" customHeight="1">
      <c r="A113" s="148"/>
      <c r="B113" s="146"/>
      <c r="C113" s="1">
        <v>12</v>
      </c>
      <c r="D113" s="5" t="s">
        <v>162</v>
      </c>
      <c r="E113" s="5">
        <v>183933829.41299999</v>
      </c>
      <c r="F113" s="5">
        <v>0</v>
      </c>
      <c r="G113" s="5">
        <v>304622.31530000002</v>
      </c>
      <c r="H113" s="5">
        <v>46870399.562600002</v>
      </c>
      <c r="I113" s="6">
        <f t="shared" si="5"/>
        <v>231108851.29089999</v>
      </c>
      <c r="J113" s="11"/>
      <c r="K113" s="143"/>
      <c r="L113" s="146"/>
      <c r="M113" s="12">
        <v>7</v>
      </c>
      <c r="N113" s="5" t="s">
        <v>542</v>
      </c>
      <c r="O113" s="5">
        <v>153017614.92860001</v>
      </c>
      <c r="P113" s="5">
        <v>0</v>
      </c>
      <c r="Q113" s="5">
        <v>253420.3756</v>
      </c>
      <c r="R113" s="5">
        <v>40536977.573799998</v>
      </c>
      <c r="S113" s="6">
        <f t="shared" si="6"/>
        <v>193808012.87800002</v>
      </c>
    </row>
    <row r="114" spans="1:19" ht="25" customHeight="1">
      <c r="A114" s="148"/>
      <c r="B114" s="146"/>
      <c r="C114" s="1">
        <v>13</v>
      </c>
      <c r="D114" s="5" t="s">
        <v>163</v>
      </c>
      <c r="E114" s="5">
        <v>151276796.71329999</v>
      </c>
      <c r="F114" s="5">
        <v>0</v>
      </c>
      <c r="G114" s="5">
        <v>250537.3167</v>
      </c>
      <c r="H114" s="5">
        <v>35264963.319700003</v>
      </c>
      <c r="I114" s="6">
        <f t="shared" si="5"/>
        <v>186792297.3497</v>
      </c>
      <c r="J114" s="11"/>
      <c r="K114" s="143"/>
      <c r="L114" s="146"/>
      <c r="M114" s="12">
        <v>8</v>
      </c>
      <c r="N114" s="5" t="s">
        <v>543</v>
      </c>
      <c r="O114" s="5">
        <v>180441339.5564</v>
      </c>
      <c r="P114" s="5">
        <v>0</v>
      </c>
      <c r="Q114" s="5">
        <v>298838.22249999997</v>
      </c>
      <c r="R114" s="5">
        <v>52738753.876000002</v>
      </c>
      <c r="S114" s="6">
        <f t="shared" si="6"/>
        <v>233478931.65490001</v>
      </c>
    </row>
    <row r="115" spans="1:19" ht="25" customHeight="1">
      <c r="A115" s="148"/>
      <c r="B115" s="146"/>
      <c r="C115" s="1">
        <v>14</v>
      </c>
      <c r="D115" s="5" t="s">
        <v>164</v>
      </c>
      <c r="E115" s="5">
        <v>176643731.76789999</v>
      </c>
      <c r="F115" s="5">
        <v>0</v>
      </c>
      <c r="G115" s="5">
        <v>292548.80800000002</v>
      </c>
      <c r="H115" s="5">
        <v>44329285.283799998</v>
      </c>
      <c r="I115" s="6">
        <f t="shared" si="5"/>
        <v>221265565.85969999</v>
      </c>
      <c r="J115" s="11"/>
      <c r="K115" s="143"/>
      <c r="L115" s="146"/>
      <c r="M115" s="12">
        <v>9</v>
      </c>
      <c r="N115" s="5" t="s">
        <v>544</v>
      </c>
      <c r="O115" s="5">
        <v>130447258.56820001</v>
      </c>
      <c r="P115" s="5">
        <v>0</v>
      </c>
      <c r="Q115" s="5">
        <v>216040.44270000001</v>
      </c>
      <c r="R115" s="5">
        <v>35836897.932700001</v>
      </c>
      <c r="S115" s="6">
        <f t="shared" si="6"/>
        <v>166500196.9436</v>
      </c>
    </row>
    <row r="116" spans="1:19" ht="25" customHeight="1">
      <c r="A116" s="148"/>
      <c r="B116" s="146"/>
      <c r="C116" s="1">
        <v>15</v>
      </c>
      <c r="D116" s="5" t="s">
        <v>165</v>
      </c>
      <c r="E116" s="5">
        <v>226365035.2401</v>
      </c>
      <c r="F116" s="5">
        <v>0</v>
      </c>
      <c r="G116" s="5">
        <v>374894.82689999999</v>
      </c>
      <c r="H116" s="5">
        <v>54006610.095299996</v>
      </c>
      <c r="I116" s="6">
        <f t="shared" si="5"/>
        <v>280746540.16229999</v>
      </c>
      <c r="J116" s="11"/>
      <c r="K116" s="143"/>
      <c r="L116" s="146"/>
      <c r="M116" s="12">
        <v>10</v>
      </c>
      <c r="N116" s="5" t="s">
        <v>545</v>
      </c>
      <c r="O116" s="5">
        <v>173472297.42230001</v>
      </c>
      <c r="P116" s="5">
        <v>0</v>
      </c>
      <c r="Q116" s="5">
        <v>287296.43180000002</v>
      </c>
      <c r="R116" s="5">
        <v>33924510.540600002</v>
      </c>
      <c r="S116" s="6">
        <f t="shared" si="6"/>
        <v>207684104.39470002</v>
      </c>
    </row>
    <row r="117" spans="1:19" ht="25" customHeight="1">
      <c r="A117" s="148"/>
      <c r="B117" s="146"/>
      <c r="C117" s="1">
        <v>16</v>
      </c>
      <c r="D117" s="5" t="s">
        <v>166</v>
      </c>
      <c r="E117" s="5">
        <v>169701371.60120001</v>
      </c>
      <c r="F117" s="5">
        <v>0</v>
      </c>
      <c r="G117" s="5">
        <v>281051.20679999999</v>
      </c>
      <c r="H117" s="5">
        <v>42023640.450000003</v>
      </c>
      <c r="I117" s="6">
        <f t="shared" si="5"/>
        <v>212006063.25800002</v>
      </c>
      <c r="J117" s="11"/>
      <c r="K117" s="143"/>
      <c r="L117" s="146"/>
      <c r="M117" s="12">
        <v>11</v>
      </c>
      <c r="N117" s="5" t="s">
        <v>546</v>
      </c>
      <c r="O117" s="5">
        <v>137516582.2536</v>
      </c>
      <c r="P117" s="5">
        <v>0</v>
      </c>
      <c r="Q117" s="5">
        <v>227748.31479999999</v>
      </c>
      <c r="R117" s="5">
        <v>32721973.561500002</v>
      </c>
      <c r="S117" s="6">
        <f t="shared" si="6"/>
        <v>170466304.12990001</v>
      </c>
    </row>
    <row r="118" spans="1:19" ht="25" customHeight="1">
      <c r="A118" s="148"/>
      <c r="B118" s="146"/>
      <c r="C118" s="1">
        <v>17</v>
      </c>
      <c r="D118" s="5" t="s">
        <v>167</v>
      </c>
      <c r="E118" s="5">
        <v>166914311.10690001</v>
      </c>
      <c r="F118" s="5">
        <v>0</v>
      </c>
      <c r="G118" s="5">
        <v>276435.41200000001</v>
      </c>
      <c r="H118" s="5">
        <v>40926399.7742</v>
      </c>
      <c r="I118" s="6">
        <f t="shared" si="5"/>
        <v>208117146.2931</v>
      </c>
      <c r="J118" s="11"/>
      <c r="K118" s="143"/>
      <c r="L118" s="146"/>
      <c r="M118" s="12">
        <v>12</v>
      </c>
      <c r="N118" s="5" t="s">
        <v>547</v>
      </c>
      <c r="O118" s="5">
        <v>122146742.6293</v>
      </c>
      <c r="P118" s="5">
        <v>0</v>
      </c>
      <c r="Q118" s="5">
        <v>202293.5295</v>
      </c>
      <c r="R118" s="5">
        <v>31226390.555599999</v>
      </c>
      <c r="S118" s="6">
        <f t="shared" si="6"/>
        <v>153575426.71439999</v>
      </c>
    </row>
    <row r="119" spans="1:19" ht="25" customHeight="1">
      <c r="A119" s="148"/>
      <c r="B119" s="146"/>
      <c r="C119" s="1">
        <v>18</v>
      </c>
      <c r="D119" s="5" t="s">
        <v>168</v>
      </c>
      <c r="E119" s="5">
        <v>234733217.8251</v>
      </c>
      <c r="F119" s="5">
        <v>0</v>
      </c>
      <c r="G119" s="5">
        <v>388753.8063</v>
      </c>
      <c r="H119" s="5">
        <v>51128719.75</v>
      </c>
      <c r="I119" s="6">
        <f t="shared" si="5"/>
        <v>286250691.38139999</v>
      </c>
      <c r="J119" s="11"/>
      <c r="K119" s="143"/>
      <c r="L119" s="146"/>
      <c r="M119" s="12">
        <v>13</v>
      </c>
      <c r="N119" s="5" t="s">
        <v>548</v>
      </c>
      <c r="O119" s="5">
        <v>102202235.73</v>
      </c>
      <c r="P119" s="5">
        <v>0</v>
      </c>
      <c r="Q119" s="5">
        <v>169262.40150000001</v>
      </c>
      <c r="R119" s="5">
        <v>28718758.310899999</v>
      </c>
      <c r="S119" s="6">
        <f t="shared" si="6"/>
        <v>131090256.44240001</v>
      </c>
    </row>
    <row r="120" spans="1:19" ht="25" customHeight="1">
      <c r="A120" s="148"/>
      <c r="B120" s="146"/>
      <c r="C120" s="1">
        <v>19</v>
      </c>
      <c r="D120" s="5" t="s">
        <v>169</v>
      </c>
      <c r="E120" s="5">
        <v>130642647.6763</v>
      </c>
      <c r="F120" s="5">
        <v>0</v>
      </c>
      <c r="G120" s="5">
        <v>216364.0367</v>
      </c>
      <c r="H120" s="5">
        <v>32691383.9846</v>
      </c>
      <c r="I120" s="6">
        <f t="shared" si="5"/>
        <v>163550395.69760001</v>
      </c>
      <c r="J120" s="11"/>
      <c r="K120" s="143"/>
      <c r="L120" s="146"/>
      <c r="M120" s="12">
        <v>14</v>
      </c>
      <c r="N120" s="5" t="s">
        <v>549</v>
      </c>
      <c r="O120" s="5">
        <v>101768849.0715</v>
      </c>
      <c r="P120" s="5">
        <v>0</v>
      </c>
      <c r="Q120" s="5">
        <v>168544.64739999999</v>
      </c>
      <c r="R120" s="5">
        <v>28884525.670899998</v>
      </c>
      <c r="S120" s="6">
        <f t="shared" si="6"/>
        <v>130821919.38980001</v>
      </c>
    </row>
    <row r="121" spans="1:19" ht="25" customHeight="1">
      <c r="A121" s="148"/>
      <c r="B121" s="147"/>
      <c r="C121" s="1">
        <v>20</v>
      </c>
      <c r="D121" s="5" t="s">
        <v>170</v>
      </c>
      <c r="E121" s="5">
        <v>146185299.0205</v>
      </c>
      <c r="F121" s="5">
        <v>0</v>
      </c>
      <c r="G121" s="5">
        <v>242105.02439999999</v>
      </c>
      <c r="H121" s="5">
        <v>38694446.706799999</v>
      </c>
      <c r="I121" s="6">
        <f t="shared" si="5"/>
        <v>185121850.75169998</v>
      </c>
      <c r="J121" s="11"/>
      <c r="K121" s="143"/>
      <c r="L121" s="146"/>
      <c r="M121" s="12">
        <v>15</v>
      </c>
      <c r="N121" s="5" t="s">
        <v>550</v>
      </c>
      <c r="O121" s="5">
        <v>116203095.7251</v>
      </c>
      <c r="P121" s="5">
        <v>0</v>
      </c>
      <c r="Q121" s="5">
        <v>192449.94889999999</v>
      </c>
      <c r="R121" s="5">
        <v>31584601.382199999</v>
      </c>
      <c r="S121" s="6">
        <f t="shared" si="6"/>
        <v>147980147.0562</v>
      </c>
    </row>
    <row r="122" spans="1:19" ht="25" customHeight="1">
      <c r="A122" s="1"/>
      <c r="B122" s="136" t="s">
        <v>817</v>
      </c>
      <c r="C122" s="137"/>
      <c r="D122" s="138"/>
      <c r="E122" s="14">
        <f>SUM(E102:E121)</f>
        <v>3427185676.7056003</v>
      </c>
      <c r="F122" s="14">
        <f t="shared" ref="F122:I122" si="12">SUM(F102:F121)</f>
        <v>0</v>
      </c>
      <c r="G122" s="14">
        <f t="shared" si="12"/>
        <v>5675939.2177000009</v>
      </c>
      <c r="H122" s="14">
        <f t="shared" si="12"/>
        <v>837827493.6250999</v>
      </c>
      <c r="I122" s="14">
        <f t="shared" si="12"/>
        <v>4270689109.5483999</v>
      </c>
      <c r="J122" s="11"/>
      <c r="K122" s="144"/>
      <c r="L122" s="147"/>
      <c r="M122" s="12">
        <v>16</v>
      </c>
      <c r="N122" s="5" t="s">
        <v>551</v>
      </c>
      <c r="O122" s="5">
        <v>140645956.71830001</v>
      </c>
      <c r="P122" s="5">
        <v>0</v>
      </c>
      <c r="Q122" s="5">
        <v>232931.03349999999</v>
      </c>
      <c r="R122" s="5">
        <v>32997730.967900001</v>
      </c>
      <c r="S122" s="6">
        <f t="shared" si="6"/>
        <v>173876618.71970001</v>
      </c>
    </row>
    <row r="123" spans="1:19" ht="25" customHeight="1">
      <c r="A123" s="148">
        <v>6</v>
      </c>
      <c r="B123" s="145" t="s">
        <v>30</v>
      </c>
      <c r="C123" s="1">
        <v>1</v>
      </c>
      <c r="D123" s="5" t="s">
        <v>171</v>
      </c>
      <c r="E123" s="5">
        <v>166004262.04339999</v>
      </c>
      <c r="F123" s="5">
        <v>0</v>
      </c>
      <c r="G123" s="5">
        <v>274928.23269999999</v>
      </c>
      <c r="H123" s="5">
        <v>38846527.792300001</v>
      </c>
      <c r="I123" s="6">
        <f t="shared" si="5"/>
        <v>205125718.06839997</v>
      </c>
      <c r="J123" s="11"/>
      <c r="K123" s="18"/>
      <c r="L123" s="136" t="s">
        <v>835</v>
      </c>
      <c r="M123" s="137"/>
      <c r="N123" s="138"/>
      <c r="O123" s="14">
        <f>SUM(O107:O122)</f>
        <v>2303340603.7756004</v>
      </c>
      <c r="P123" s="14">
        <f t="shared" ref="P123:S123" si="13">SUM(P107:P122)</f>
        <v>0</v>
      </c>
      <c r="Q123" s="14">
        <f t="shared" si="13"/>
        <v>3814681.3444000003</v>
      </c>
      <c r="R123" s="14">
        <f t="shared" si="13"/>
        <v>572868500.9210999</v>
      </c>
      <c r="S123" s="14">
        <f t="shared" si="13"/>
        <v>2880023786.0411</v>
      </c>
    </row>
    <row r="124" spans="1:19" ht="25" customHeight="1">
      <c r="A124" s="148"/>
      <c r="B124" s="146"/>
      <c r="C124" s="1">
        <v>2</v>
      </c>
      <c r="D124" s="5" t="s">
        <v>172</v>
      </c>
      <c r="E124" s="5">
        <v>190573753.5115</v>
      </c>
      <c r="F124" s="5">
        <v>0</v>
      </c>
      <c r="G124" s="5">
        <v>315619.03659999999</v>
      </c>
      <c r="H124" s="5">
        <v>45512268.809500001</v>
      </c>
      <c r="I124" s="6">
        <f t="shared" si="5"/>
        <v>236401641.3576</v>
      </c>
      <c r="J124" s="11"/>
      <c r="K124" s="142">
        <v>24</v>
      </c>
      <c r="L124" s="145" t="s">
        <v>48</v>
      </c>
      <c r="M124" s="12">
        <v>1</v>
      </c>
      <c r="N124" s="5" t="s">
        <v>552</v>
      </c>
      <c r="O124" s="5">
        <v>197370211.35530001</v>
      </c>
      <c r="P124" s="5">
        <v>0</v>
      </c>
      <c r="Q124" s="5">
        <v>326875.00140000001</v>
      </c>
      <c r="R124" s="5">
        <v>282715717.85909998</v>
      </c>
      <c r="S124" s="6">
        <f t="shared" si="6"/>
        <v>480412804.21579999</v>
      </c>
    </row>
    <row r="125" spans="1:19" ht="25" customHeight="1">
      <c r="A125" s="148"/>
      <c r="B125" s="146"/>
      <c r="C125" s="1">
        <v>3</v>
      </c>
      <c r="D125" s="5" t="s">
        <v>173</v>
      </c>
      <c r="E125" s="5">
        <v>126827035.3891</v>
      </c>
      <c r="F125" s="5">
        <v>0</v>
      </c>
      <c r="G125" s="5">
        <v>210044.80410000001</v>
      </c>
      <c r="H125" s="5">
        <v>30416799.893599998</v>
      </c>
      <c r="I125" s="6">
        <f t="shared" si="5"/>
        <v>157453880.08680001</v>
      </c>
      <c r="J125" s="11"/>
      <c r="K125" s="143"/>
      <c r="L125" s="146"/>
      <c r="M125" s="12">
        <v>2</v>
      </c>
      <c r="N125" s="5" t="s">
        <v>553</v>
      </c>
      <c r="O125" s="5">
        <v>253693320.48539999</v>
      </c>
      <c r="P125" s="5">
        <v>0</v>
      </c>
      <c r="Q125" s="5">
        <v>420154.6116</v>
      </c>
      <c r="R125" s="5">
        <v>300252011.40969998</v>
      </c>
      <c r="S125" s="6">
        <f t="shared" si="6"/>
        <v>554365486.50670004</v>
      </c>
    </row>
    <row r="126" spans="1:19" ht="25" customHeight="1">
      <c r="A126" s="148"/>
      <c r="B126" s="146"/>
      <c r="C126" s="1">
        <v>4</v>
      </c>
      <c r="D126" s="5" t="s">
        <v>174</v>
      </c>
      <c r="E126" s="5">
        <v>156383464.34079999</v>
      </c>
      <c r="F126" s="5">
        <v>0</v>
      </c>
      <c r="G126" s="5">
        <v>258994.73269999999</v>
      </c>
      <c r="H126" s="5">
        <v>34612927.985100001</v>
      </c>
      <c r="I126" s="6">
        <f t="shared" si="5"/>
        <v>191255387.05859998</v>
      </c>
      <c r="J126" s="11"/>
      <c r="K126" s="143"/>
      <c r="L126" s="146"/>
      <c r="M126" s="12">
        <v>3</v>
      </c>
      <c r="N126" s="5" t="s">
        <v>554</v>
      </c>
      <c r="O126" s="5">
        <v>409128857.51169997</v>
      </c>
      <c r="P126" s="5">
        <v>0</v>
      </c>
      <c r="Q126" s="5">
        <v>677579.43290000001</v>
      </c>
      <c r="R126" s="5">
        <v>346689480.4206</v>
      </c>
      <c r="S126" s="6">
        <f t="shared" si="6"/>
        <v>756495917.36520004</v>
      </c>
    </row>
    <row r="127" spans="1:19" ht="25" customHeight="1">
      <c r="A127" s="148"/>
      <c r="B127" s="146"/>
      <c r="C127" s="1">
        <v>5</v>
      </c>
      <c r="D127" s="5" t="s">
        <v>175</v>
      </c>
      <c r="E127" s="5">
        <v>164345386.8705</v>
      </c>
      <c r="F127" s="5">
        <v>0</v>
      </c>
      <c r="G127" s="5">
        <v>272180.88380000001</v>
      </c>
      <c r="H127" s="5">
        <v>38445760.361599997</v>
      </c>
      <c r="I127" s="6">
        <f t="shared" si="5"/>
        <v>203063328.11589998</v>
      </c>
      <c r="J127" s="11"/>
      <c r="K127" s="143"/>
      <c r="L127" s="146"/>
      <c r="M127" s="12">
        <v>4</v>
      </c>
      <c r="N127" s="5" t="s">
        <v>555</v>
      </c>
      <c r="O127" s="5">
        <v>159905357.00920001</v>
      </c>
      <c r="P127" s="5">
        <v>0</v>
      </c>
      <c r="Q127" s="5">
        <v>264827.52100000001</v>
      </c>
      <c r="R127" s="5">
        <v>271624950.54579997</v>
      </c>
      <c r="S127" s="6">
        <f t="shared" si="6"/>
        <v>431795135.07599998</v>
      </c>
    </row>
    <row r="128" spans="1:19" ht="25" customHeight="1">
      <c r="A128" s="148"/>
      <c r="B128" s="146"/>
      <c r="C128" s="1">
        <v>6</v>
      </c>
      <c r="D128" s="5" t="s">
        <v>176</v>
      </c>
      <c r="E128" s="5">
        <v>161577027.3382</v>
      </c>
      <c r="F128" s="5">
        <v>0</v>
      </c>
      <c r="G128" s="5">
        <v>267596.06060000003</v>
      </c>
      <c r="H128" s="5">
        <v>39010574.113200001</v>
      </c>
      <c r="I128" s="6">
        <f t="shared" si="5"/>
        <v>200855197.51200002</v>
      </c>
      <c r="J128" s="11"/>
      <c r="K128" s="143"/>
      <c r="L128" s="146"/>
      <c r="M128" s="12">
        <v>5</v>
      </c>
      <c r="N128" s="5" t="s">
        <v>556</v>
      </c>
      <c r="O128" s="5">
        <v>134439799.75040001</v>
      </c>
      <c r="P128" s="5">
        <v>0</v>
      </c>
      <c r="Q128" s="5">
        <v>222652.69630000001</v>
      </c>
      <c r="R128" s="5">
        <v>263739149.2419</v>
      </c>
      <c r="S128" s="6">
        <f t="shared" si="6"/>
        <v>398401601.6886</v>
      </c>
    </row>
    <row r="129" spans="1:19" ht="25" customHeight="1">
      <c r="A129" s="148"/>
      <c r="B129" s="146"/>
      <c r="C129" s="1">
        <v>7</v>
      </c>
      <c r="D129" s="5" t="s">
        <v>177</v>
      </c>
      <c r="E129" s="5">
        <v>223229715.52070001</v>
      </c>
      <c r="F129" s="5">
        <v>0</v>
      </c>
      <c r="G129" s="5">
        <v>369702.26199999999</v>
      </c>
      <c r="H129" s="5">
        <v>49357696.063299999</v>
      </c>
      <c r="I129" s="6">
        <f t="shared" si="5"/>
        <v>272957113.84600002</v>
      </c>
      <c r="J129" s="11"/>
      <c r="K129" s="143"/>
      <c r="L129" s="146"/>
      <c r="M129" s="12">
        <v>6</v>
      </c>
      <c r="N129" s="5" t="s">
        <v>557</v>
      </c>
      <c r="O129" s="5">
        <v>150298736.18149999</v>
      </c>
      <c r="P129" s="5">
        <v>0</v>
      </c>
      <c r="Q129" s="5">
        <v>248917.5001</v>
      </c>
      <c r="R129" s="5">
        <v>265595602.86230001</v>
      </c>
      <c r="S129" s="6">
        <f t="shared" si="6"/>
        <v>416143256.54390001</v>
      </c>
    </row>
    <row r="130" spans="1:19" ht="25" customHeight="1">
      <c r="A130" s="148"/>
      <c r="B130" s="147"/>
      <c r="C130" s="1">
        <v>8</v>
      </c>
      <c r="D130" s="5" t="s">
        <v>178</v>
      </c>
      <c r="E130" s="5">
        <v>206049371.82339999</v>
      </c>
      <c r="F130" s="5">
        <v>0</v>
      </c>
      <c r="G130" s="5">
        <v>341249.0074</v>
      </c>
      <c r="H130" s="5">
        <v>52012086.008500002</v>
      </c>
      <c r="I130" s="6">
        <f t="shared" si="5"/>
        <v>258402706.83930001</v>
      </c>
      <c r="J130" s="11"/>
      <c r="K130" s="143"/>
      <c r="L130" s="146"/>
      <c r="M130" s="12">
        <v>7</v>
      </c>
      <c r="N130" s="5" t="s">
        <v>558</v>
      </c>
      <c r="O130" s="5">
        <v>137997202.12180001</v>
      </c>
      <c r="P130" s="5">
        <v>0</v>
      </c>
      <c r="Q130" s="5">
        <v>228544.2942</v>
      </c>
      <c r="R130" s="5">
        <v>260926580.15459999</v>
      </c>
      <c r="S130" s="6">
        <f t="shared" si="6"/>
        <v>399152326.57060003</v>
      </c>
    </row>
    <row r="131" spans="1:19" ht="25" customHeight="1">
      <c r="A131" s="1"/>
      <c r="B131" s="136" t="s">
        <v>818</v>
      </c>
      <c r="C131" s="137"/>
      <c r="D131" s="138"/>
      <c r="E131" s="14">
        <f>SUM(E123:E130)</f>
        <v>1394990016.8376</v>
      </c>
      <c r="F131" s="14">
        <f t="shared" ref="F131:I131" si="14">SUM(F123:F130)</f>
        <v>0</v>
      </c>
      <c r="G131" s="14">
        <f t="shared" si="14"/>
        <v>2310315.0199000002</v>
      </c>
      <c r="H131" s="14">
        <f t="shared" si="14"/>
        <v>328214641.02709997</v>
      </c>
      <c r="I131" s="14">
        <f t="shared" si="14"/>
        <v>1725514972.8845999</v>
      </c>
      <c r="J131" s="11"/>
      <c r="K131" s="143"/>
      <c r="L131" s="146"/>
      <c r="M131" s="12">
        <v>8</v>
      </c>
      <c r="N131" s="5" t="s">
        <v>559</v>
      </c>
      <c r="O131" s="5">
        <v>166478943.56720001</v>
      </c>
      <c r="P131" s="5">
        <v>0</v>
      </c>
      <c r="Q131" s="5">
        <v>275714.37729999999</v>
      </c>
      <c r="R131" s="5">
        <v>269248273.73320001</v>
      </c>
      <c r="S131" s="6">
        <f t="shared" si="6"/>
        <v>436002931.67770004</v>
      </c>
    </row>
    <row r="132" spans="1:19" ht="25" customHeight="1">
      <c r="A132" s="148">
        <v>7</v>
      </c>
      <c r="B132" s="145" t="s">
        <v>31</v>
      </c>
      <c r="C132" s="1">
        <v>1</v>
      </c>
      <c r="D132" s="5" t="s">
        <v>179</v>
      </c>
      <c r="E132" s="5">
        <v>164183947.5077</v>
      </c>
      <c r="F132" s="5">
        <v>-6066891.2400000002</v>
      </c>
      <c r="G132" s="5">
        <v>271913.51579999999</v>
      </c>
      <c r="H132" s="5">
        <v>37898853.277000003</v>
      </c>
      <c r="I132" s="6">
        <f>E132+F132+G132+H132</f>
        <v>196287823.0605</v>
      </c>
      <c r="J132" s="11"/>
      <c r="K132" s="143"/>
      <c r="L132" s="146"/>
      <c r="M132" s="12">
        <v>9</v>
      </c>
      <c r="N132" s="5" t="s">
        <v>560</v>
      </c>
      <c r="O132" s="5">
        <v>111164079.22939999</v>
      </c>
      <c r="P132" s="5">
        <v>0</v>
      </c>
      <c r="Q132" s="5">
        <v>184104.57339999999</v>
      </c>
      <c r="R132" s="5">
        <v>255925553.35260001</v>
      </c>
      <c r="S132" s="6">
        <f t="shared" si="6"/>
        <v>367273737.15540004</v>
      </c>
    </row>
    <row r="133" spans="1:19" ht="25" customHeight="1">
      <c r="A133" s="148"/>
      <c r="B133" s="146"/>
      <c r="C133" s="1">
        <v>2</v>
      </c>
      <c r="D133" s="5" t="s">
        <v>180</v>
      </c>
      <c r="E133" s="5">
        <v>144867491.3583</v>
      </c>
      <c r="F133" s="5">
        <v>-6066891.2400000002</v>
      </c>
      <c r="G133" s="5">
        <v>239922.535</v>
      </c>
      <c r="H133" s="5">
        <v>32942338.805199999</v>
      </c>
      <c r="I133" s="6">
        <f t="shared" ref="I133:I154" si="15">E133+F133+G133+H133</f>
        <v>171982861.4585</v>
      </c>
      <c r="J133" s="11"/>
      <c r="K133" s="143"/>
      <c r="L133" s="146"/>
      <c r="M133" s="12">
        <v>10</v>
      </c>
      <c r="N133" s="5" t="s">
        <v>561</v>
      </c>
      <c r="O133" s="5">
        <v>189545947.37180001</v>
      </c>
      <c r="P133" s="5">
        <v>0</v>
      </c>
      <c r="Q133" s="5">
        <v>313916.83370000002</v>
      </c>
      <c r="R133" s="5">
        <v>280207616.24010003</v>
      </c>
      <c r="S133" s="6">
        <f t="shared" si="6"/>
        <v>470067480.44560003</v>
      </c>
    </row>
    <row r="134" spans="1:19" ht="25" customHeight="1">
      <c r="A134" s="148"/>
      <c r="B134" s="146"/>
      <c r="C134" s="1">
        <v>3</v>
      </c>
      <c r="D134" s="5" t="s">
        <v>181</v>
      </c>
      <c r="E134" s="5">
        <v>140274801.76629999</v>
      </c>
      <c r="F134" s="5">
        <v>-6066891.2400000002</v>
      </c>
      <c r="G134" s="5">
        <v>232316.34460000001</v>
      </c>
      <c r="H134" s="5">
        <v>31474918.257800002</v>
      </c>
      <c r="I134" s="6">
        <f t="shared" si="15"/>
        <v>165915145.12870002</v>
      </c>
      <c r="J134" s="11"/>
      <c r="K134" s="143"/>
      <c r="L134" s="146"/>
      <c r="M134" s="12">
        <v>11</v>
      </c>
      <c r="N134" s="5" t="s">
        <v>562</v>
      </c>
      <c r="O134" s="5">
        <v>163853094.6812</v>
      </c>
      <c r="P134" s="5">
        <v>0</v>
      </c>
      <c r="Q134" s="5">
        <v>271365.57329999999</v>
      </c>
      <c r="R134" s="5">
        <v>271236152.16000003</v>
      </c>
      <c r="S134" s="6">
        <f t="shared" si="6"/>
        <v>435360612.4145</v>
      </c>
    </row>
    <row r="135" spans="1:19" ht="25" customHeight="1">
      <c r="A135" s="148"/>
      <c r="B135" s="146"/>
      <c r="C135" s="1">
        <v>4</v>
      </c>
      <c r="D135" s="5" t="s">
        <v>182</v>
      </c>
      <c r="E135" s="5">
        <v>166293943.93520001</v>
      </c>
      <c r="F135" s="5">
        <v>-6066891.2400000002</v>
      </c>
      <c r="G135" s="5">
        <v>275407.98979999998</v>
      </c>
      <c r="H135" s="5">
        <v>39841984.686300002</v>
      </c>
      <c r="I135" s="6">
        <f t="shared" si="15"/>
        <v>200344445.37130001</v>
      </c>
      <c r="J135" s="11"/>
      <c r="K135" s="143"/>
      <c r="L135" s="146"/>
      <c r="M135" s="12">
        <v>12</v>
      </c>
      <c r="N135" s="5" t="s">
        <v>563</v>
      </c>
      <c r="O135" s="5">
        <v>225289878.1992</v>
      </c>
      <c r="P135" s="5">
        <v>0</v>
      </c>
      <c r="Q135" s="5">
        <v>373114.20380000002</v>
      </c>
      <c r="R135" s="5">
        <v>288636092.47390002</v>
      </c>
      <c r="S135" s="6">
        <f t="shared" si="6"/>
        <v>514299084.87690002</v>
      </c>
    </row>
    <row r="136" spans="1:19" ht="25" customHeight="1">
      <c r="A136" s="148"/>
      <c r="B136" s="146"/>
      <c r="C136" s="1">
        <v>5</v>
      </c>
      <c r="D136" s="5" t="s">
        <v>183</v>
      </c>
      <c r="E136" s="5">
        <v>215823648.04159999</v>
      </c>
      <c r="F136" s="5">
        <v>-6066891.2400000002</v>
      </c>
      <c r="G136" s="5">
        <v>357436.6911</v>
      </c>
      <c r="H136" s="5">
        <v>51984306.909400001</v>
      </c>
      <c r="I136" s="6">
        <f t="shared" si="15"/>
        <v>262098500.40209997</v>
      </c>
      <c r="J136" s="11"/>
      <c r="K136" s="143"/>
      <c r="L136" s="146"/>
      <c r="M136" s="12">
        <v>13</v>
      </c>
      <c r="N136" s="5" t="s">
        <v>564</v>
      </c>
      <c r="O136" s="5">
        <v>243749091.20289999</v>
      </c>
      <c r="P136" s="5">
        <v>0</v>
      </c>
      <c r="Q136" s="5">
        <v>403685.45990000002</v>
      </c>
      <c r="R136" s="5">
        <v>298788189.3987</v>
      </c>
      <c r="S136" s="6">
        <f t="shared" si="6"/>
        <v>542940966.06149995</v>
      </c>
    </row>
    <row r="137" spans="1:19" ht="25" customHeight="1">
      <c r="A137" s="148"/>
      <c r="B137" s="146"/>
      <c r="C137" s="1">
        <v>6</v>
      </c>
      <c r="D137" s="5" t="s">
        <v>184</v>
      </c>
      <c r="E137" s="5">
        <v>176330625.49900001</v>
      </c>
      <c r="F137" s="5">
        <v>-6066891.2400000002</v>
      </c>
      <c r="G137" s="5">
        <v>292030.25660000002</v>
      </c>
      <c r="H137" s="5">
        <v>38893692.124399997</v>
      </c>
      <c r="I137" s="6">
        <f t="shared" si="15"/>
        <v>209449456.63999999</v>
      </c>
      <c r="J137" s="11"/>
      <c r="K137" s="143"/>
      <c r="L137" s="146"/>
      <c r="M137" s="12">
        <v>14</v>
      </c>
      <c r="N137" s="5" t="s">
        <v>565</v>
      </c>
      <c r="O137" s="5">
        <v>131213904.62289999</v>
      </c>
      <c r="P137" s="5">
        <v>0</v>
      </c>
      <c r="Q137" s="5">
        <v>217310.12479999999</v>
      </c>
      <c r="R137" s="5">
        <v>263119184.00909999</v>
      </c>
      <c r="S137" s="6">
        <f t="shared" ref="S137:S183" si="16">O137-P137+Q137+R137</f>
        <v>394550398.7568</v>
      </c>
    </row>
    <row r="138" spans="1:19" ht="25" customHeight="1">
      <c r="A138" s="148"/>
      <c r="B138" s="146"/>
      <c r="C138" s="1">
        <v>7</v>
      </c>
      <c r="D138" s="5" t="s">
        <v>185</v>
      </c>
      <c r="E138" s="5">
        <v>167266058.47909999</v>
      </c>
      <c r="F138" s="5">
        <v>-6066891.2400000002</v>
      </c>
      <c r="G138" s="5">
        <v>277017.95890000003</v>
      </c>
      <c r="H138" s="5">
        <v>36707033.677900001</v>
      </c>
      <c r="I138" s="6">
        <f t="shared" si="15"/>
        <v>198183218.87589997</v>
      </c>
      <c r="J138" s="11"/>
      <c r="K138" s="143"/>
      <c r="L138" s="146"/>
      <c r="M138" s="12">
        <v>15</v>
      </c>
      <c r="N138" s="5" t="s">
        <v>566</v>
      </c>
      <c r="O138" s="5">
        <v>158330649.16670001</v>
      </c>
      <c r="P138" s="5">
        <v>0</v>
      </c>
      <c r="Q138" s="5">
        <v>262219.5661</v>
      </c>
      <c r="R138" s="5">
        <v>271590060.38880002</v>
      </c>
      <c r="S138" s="6">
        <f t="shared" si="16"/>
        <v>430182929.12160003</v>
      </c>
    </row>
    <row r="139" spans="1:19" ht="25" customHeight="1">
      <c r="A139" s="148"/>
      <c r="B139" s="146"/>
      <c r="C139" s="1">
        <v>8</v>
      </c>
      <c r="D139" s="5" t="s">
        <v>186</v>
      </c>
      <c r="E139" s="5">
        <v>143740505.8432</v>
      </c>
      <c r="F139" s="5">
        <v>-6066891.2400000002</v>
      </c>
      <c r="G139" s="5">
        <v>238056.07610000001</v>
      </c>
      <c r="H139" s="5">
        <v>33460371.583999999</v>
      </c>
      <c r="I139" s="6">
        <f t="shared" si="15"/>
        <v>171372042.26329997</v>
      </c>
      <c r="J139" s="11"/>
      <c r="K139" s="143"/>
      <c r="L139" s="146"/>
      <c r="M139" s="12">
        <v>16</v>
      </c>
      <c r="N139" s="5" t="s">
        <v>567</v>
      </c>
      <c r="O139" s="5">
        <v>237032877.16370001</v>
      </c>
      <c r="P139" s="5">
        <v>0</v>
      </c>
      <c r="Q139" s="5">
        <v>392562.3909</v>
      </c>
      <c r="R139" s="5">
        <v>296254819.79610002</v>
      </c>
      <c r="S139" s="6">
        <f t="shared" si="16"/>
        <v>533680259.35070002</v>
      </c>
    </row>
    <row r="140" spans="1:19" ht="25" customHeight="1">
      <c r="A140" s="148"/>
      <c r="B140" s="146"/>
      <c r="C140" s="1">
        <v>9</v>
      </c>
      <c r="D140" s="5" t="s">
        <v>187</v>
      </c>
      <c r="E140" s="5">
        <v>181581332.2191</v>
      </c>
      <c r="F140" s="5">
        <v>-6066891.2400000002</v>
      </c>
      <c r="G140" s="5">
        <v>300726.22320000001</v>
      </c>
      <c r="H140" s="5">
        <v>41484560.079899997</v>
      </c>
      <c r="I140" s="6">
        <f t="shared" si="15"/>
        <v>217299727.28219998</v>
      </c>
      <c r="J140" s="11"/>
      <c r="K140" s="143"/>
      <c r="L140" s="146"/>
      <c r="M140" s="12">
        <v>17</v>
      </c>
      <c r="N140" s="5" t="s">
        <v>568</v>
      </c>
      <c r="O140" s="5">
        <v>229997505.28080001</v>
      </c>
      <c r="P140" s="5">
        <v>0</v>
      </c>
      <c r="Q140" s="5">
        <v>380910.74810000003</v>
      </c>
      <c r="R140" s="5">
        <v>293521653.19599998</v>
      </c>
      <c r="S140" s="6">
        <f t="shared" si="16"/>
        <v>523900069.22490001</v>
      </c>
    </row>
    <row r="141" spans="1:19" ht="25" customHeight="1">
      <c r="A141" s="148"/>
      <c r="B141" s="146"/>
      <c r="C141" s="1">
        <v>10</v>
      </c>
      <c r="D141" s="5" t="s">
        <v>188</v>
      </c>
      <c r="E141" s="5">
        <v>171796525.1652</v>
      </c>
      <c r="F141" s="5">
        <v>-6066891.2400000002</v>
      </c>
      <c r="G141" s="5">
        <v>284521.09879999998</v>
      </c>
      <c r="H141" s="5">
        <v>41559190.594999999</v>
      </c>
      <c r="I141" s="6">
        <f t="shared" si="15"/>
        <v>207573345.61899999</v>
      </c>
      <c r="J141" s="11"/>
      <c r="K141" s="143"/>
      <c r="L141" s="146"/>
      <c r="M141" s="12">
        <v>18</v>
      </c>
      <c r="N141" s="5" t="s">
        <v>569</v>
      </c>
      <c r="O141" s="5">
        <v>234846687.169</v>
      </c>
      <c r="P141" s="5">
        <v>0</v>
      </c>
      <c r="Q141" s="5">
        <v>388941.72869999998</v>
      </c>
      <c r="R141" s="5">
        <v>295355185.70420003</v>
      </c>
      <c r="S141" s="6">
        <f t="shared" si="16"/>
        <v>530590814.60190004</v>
      </c>
    </row>
    <row r="142" spans="1:19" ht="25" customHeight="1">
      <c r="A142" s="148"/>
      <c r="B142" s="146"/>
      <c r="C142" s="1">
        <v>11</v>
      </c>
      <c r="D142" s="5" t="s">
        <v>189</v>
      </c>
      <c r="E142" s="5">
        <v>196695555.6787</v>
      </c>
      <c r="F142" s="5">
        <v>-6066891.2400000002</v>
      </c>
      <c r="G142" s="5">
        <v>325757.66930000001</v>
      </c>
      <c r="H142" s="5">
        <v>43360414.505000003</v>
      </c>
      <c r="I142" s="6">
        <f t="shared" si="15"/>
        <v>234314836.61299998</v>
      </c>
      <c r="J142" s="11"/>
      <c r="K142" s="143"/>
      <c r="L142" s="146"/>
      <c r="M142" s="12">
        <v>19</v>
      </c>
      <c r="N142" s="5" t="s">
        <v>570</v>
      </c>
      <c r="O142" s="5">
        <v>181631953.26930001</v>
      </c>
      <c r="P142" s="5">
        <v>0</v>
      </c>
      <c r="Q142" s="5">
        <v>300810.05930000002</v>
      </c>
      <c r="R142" s="5">
        <v>278235852.99790001</v>
      </c>
      <c r="S142" s="6">
        <f t="shared" si="16"/>
        <v>460168616.32650006</v>
      </c>
    </row>
    <row r="143" spans="1:19" ht="25" customHeight="1">
      <c r="A143" s="148"/>
      <c r="B143" s="146"/>
      <c r="C143" s="1">
        <v>12</v>
      </c>
      <c r="D143" s="5" t="s">
        <v>190</v>
      </c>
      <c r="E143" s="5">
        <v>151050601.19659999</v>
      </c>
      <c r="F143" s="5">
        <v>-6066891.2400000002</v>
      </c>
      <c r="G143" s="5">
        <v>250162.70259999999</v>
      </c>
      <c r="H143" s="5">
        <v>37130722.220600002</v>
      </c>
      <c r="I143" s="6">
        <f t="shared" si="15"/>
        <v>182364594.87979999</v>
      </c>
      <c r="J143" s="11"/>
      <c r="K143" s="144"/>
      <c r="L143" s="147"/>
      <c r="M143" s="12">
        <v>20</v>
      </c>
      <c r="N143" s="5" t="s">
        <v>571</v>
      </c>
      <c r="O143" s="5">
        <v>207763843.12619999</v>
      </c>
      <c r="P143" s="5">
        <v>0</v>
      </c>
      <c r="Q143" s="5">
        <v>344088.43190000003</v>
      </c>
      <c r="R143" s="5">
        <v>286160612.36940002</v>
      </c>
      <c r="S143" s="6">
        <f t="shared" si="16"/>
        <v>494268543.92750001</v>
      </c>
    </row>
    <row r="144" spans="1:19" ht="25" customHeight="1">
      <c r="A144" s="148"/>
      <c r="B144" s="146"/>
      <c r="C144" s="1">
        <v>13</v>
      </c>
      <c r="D144" s="5" t="s">
        <v>191</v>
      </c>
      <c r="E144" s="5">
        <v>181447275.41049999</v>
      </c>
      <c r="F144" s="5">
        <v>-6066891.2400000002</v>
      </c>
      <c r="G144" s="5">
        <v>300504.20480000001</v>
      </c>
      <c r="H144" s="5">
        <v>47170247.540299997</v>
      </c>
      <c r="I144" s="6">
        <f t="shared" si="15"/>
        <v>222851135.9156</v>
      </c>
      <c r="J144" s="11"/>
      <c r="K144" s="18"/>
      <c r="L144" s="136" t="s">
        <v>836</v>
      </c>
      <c r="M144" s="137"/>
      <c r="N144" s="138"/>
      <c r="O144" s="14">
        <f>SUM(O124:O143)</f>
        <v>3923731938.4656</v>
      </c>
      <c r="P144" s="14">
        <f t="shared" ref="P144:S144" si="17">SUM(P124:P143)</f>
        <v>0</v>
      </c>
      <c r="Q144" s="14">
        <f t="shared" si="17"/>
        <v>6498295.1287000002</v>
      </c>
      <c r="R144" s="14">
        <f t="shared" si="17"/>
        <v>5639822738.3139992</v>
      </c>
      <c r="S144" s="14">
        <f t="shared" si="17"/>
        <v>9570052971.9083004</v>
      </c>
    </row>
    <row r="145" spans="1:19" ht="25" customHeight="1">
      <c r="A145" s="148"/>
      <c r="B145" s="146"/>
      <c r="C145" s="1">
        <v>14</v>
      </c>
      <c r="D145" s="5" t="s">
        <v>192</v>
      </c>
      <c r="E145" s="5">
        <v>134035828.38850001</v>
      </c>
      <c r="F145" s="5">
        <v>-6066891.2400000002</v>
      </c>
      <c r="G145" s="5">
        <v>221983.65849999999</v>
      </c>
      <c r="H145" s="5">
        <v>31638416.975400001</v>
      </c>
      <c r="I145" s="6">
        <f t="shared" si="15"/>
        <v>159829337.78240001</v>
      </c>
      <c r="J145" s="11"/>
      <c r="K145" s="142">
        <v>25</v>
      </c>
      <c r="L145" s="145" t="s">
        <v>49</v>
      </c>
      <c r="M145" s="12">
        <v>1</v>
      </c>
      <c r="N145" s="5" t="s">
        <v>572</v>
      </c>
      <c r="O145" s="5">
        <v>135940150.83840001</v>
      </c>
      <c r="P145" s="5">
        <v>-3018317.48</v>
      </c>
      <c r="Q145" s="5">
        <v>225137.50529999999</v>
      </c>
      <c r="R145" s="5">
        <v>33274866.479699999</v>
      </c>
      <c r="S145" s="6">
        <f>O145+P145+Q145+R145</f>
        <v>166421837.3434</v>
      </c>
    </row>
    <row r="146" spans="1:19" ht="25" customHeight="1">
      <c r="A146" s="148"/>
      <c r="B146" s="146"/>
      <c r="C146" s="1">
        <v>15</v>
      </c>
      <c r="D146" s="5" t="s">
        <v>193</v>
      </c>
      <c r="E146" s="5">
        <v>140807473.89410001</v>
      </c>
      <c r="F146" s="5">
        <v>-6066891.2400000002</v>
      </c>
      <c r="G146" s="5">
        <v>233198.53039999999</v>
      </c>
      <c r="H146" s="5">
        <v>33973710.6197</v>
      </c>
      <c r="I146" s="6">
        <f t="shared" si="15"/>
        <v>168947491.80419999</v>
      </c>
      <c r="J146" s="11"/>
      <c r="K146" s="143"/>
      <c r="L146" s="146"/>
      <c r="M146" s="12">
        <v>2</v>
      </c>
      <c r="N146" s="5" t="s">
        <v>573</v>
      </c>
      <c r="O146" s="5">
        <v>153229095.37450001</v>
      </c>
      <c r="P146" s="5">
        <v>-3018317.48</v>
      </c>
      <c r="Q146" s="5">
        <v>253770.61929999999</v>
      </c>
      <c r="R146" s="5">
        <v>33207902.411600001</v>
      </c>
      <c r="S146" s="6">
        <f t="shared" ref="S146:S157" si="18">O146+P146+Q146+R146</f>
        <v>183672450.92540002</v>
      </c>
    </row>
    <row r="147" spans="1:19" ht="25" customHeight="1">
      <c r="A147" s="148"/>
      <c r="B147" s="146"/>
      <c r="C147" s="1">
        <v>16</v>
      </c>
      <c r="D147" s="5" t="s">
        <v>194</v>
      </c>
      <c r="E147" s="5">
        <v>128433588.0904</v>
      </c>
      <c r="F147" s="5">
        <v>-6066891.2400000002</v>
      </c>
      <c r="G147" s="5">
        <v>212705.49900000001</v>
      </c>
      <c r="H147" s="5">
        <v>29497053.149700001</v>
      </c>
      <c r="I147" s="6">
        <f t="shared" si="15"/>
        <v>152076455.4991</v>
      </c>
      <c r="J147" s="11"/>
      <c r="K147" s="143"/>
      <c r="L147" s="146"/>
      <c r="M147" s="12">
        <v>3</v>
      </c>
      <c r="N147" s="5" t="s">
        <v>574</v>
      </c>
      <c r="O147" s="5">
        <v>156892991.5641</v>
      </c>
      <c r="P147" s="5">
        <v>-3018317.48</v>
      </c>
      <c r="Q147" s="5">
        <v>259838.587</v>
      </c>
      <c r="R147" s="5">
        <v>35322668.359899998</v>
      </c>
      <c r="S147" s="6">
        <f t="shared" si="18"/>
        <v>189457181.03100002</v>
      </c>
    </row>
    <row r="148" spans="1:19" ht="25" customHeight="1">
      <c r="A148" s="148"/>
      <c r="B148" s="146"/>
      <c r="C148" s="1">
        <v>17</v>
      </c>
      <c r="D148" s="5" t="s">
        <v>195</v>
      </c>
      <c r="E148" s="5">
        <v>162507723.81110001</v>
      </c>
      <c r="F148" s="5">
        <v>-6066891.2400000002</v>
      </c>
      <c r="G148" s="5">
        <v>269137.4351</v>
      </c>
      <c r="H148" s="5">
        <v>37222484.898000002</v>
      </c>
      <c r="I148" s="6">
        <f t="shared" si="15"/>
        <v>193932454.90419999</v>
      </c>
      <c r="J148" s="11"/>
      <c r="K148" s="143"/>
      <c r="L148" s="146"/>
      <c r="M148" s="12">
        <v>4</v>
      </c>
      <c r="N148" s="5" t="s">
        <v>575</v>
      </c>
      <c r="O148" s="5">
        <v>185112349.48179999</v>
      </c>
      <c r="P148" s="5">
        <v>-3018317.48</v>
      </c>
      <c r="Q148" s="5">
        <v>306574.12329999998</v>
      </c>
      <c r="R148" s="5">
        <v>40475615.979900002</v>
      </c>
      <c r="S148" s="6">
        <f t="shared" si="18"/>
        <v>222876222.10499999</v>
      </c>
    </row>
    <row r="149" spans="1:19" ht="25" customHeight="1">
      <c r="A149" s="148"/>
      <c r="B149" s="146"/>
      <c r="C149" s="1">
        <v>18</v>
      </c>
      <c r="D149" s="5" t="s">
        <v>196</v>
      </c>
      <c r="E149" s="5">
        <v>152286250.5228</v>
      </c>
      <c r="F149" s="5">
        <v>-6066891.2400000002</v>
      </c>
      <c r="G149" s="5">
        <v>252209.12530000001</v>
      </c>
      <c r="H149" s="5">
        <v>37724011.346900001</v>
      </c>
      <c r="I149" s="6">
        <f t="shared" si="15"/>
        <v>184195579.755</v>
      </c>
      <c r="J149" s="11"/>
      <c r="K149" s="143"/>
      <c r="L149" s="146"/>
      <c r="M149" s="12">
        <v>5</v>
      </c>
      <c r="N149" s="5" t="s">
        <v>576</v>
      </c>
      <c r="O149" s="5">
        <v>132178183.7156</v>
      </c>
      <c r="P149" s="5">
        <v>-3018317.48</v>
      </c>
      <c r="Q149" s="5">
        <v>218907.11720000001</v>
      </c>
      <c r="R149" s="5">
        <v>30601232.187800001</v>
      </c>
      <c r="S149" s="6">
        <f t="shared" si="18"/>
        <v>159980005.5406</v>
      </c>
    </row>
    <row r="150" spans="1:19" ht="25" customHeight="1">
      <c r="A150" s="148"/>
      <c r="B150" s="146"/>
      <c r="C150" s="1">
        <v>19</v>
      </c>
      <c r="D150" s="5" t="s">
        <v>197</v>
      </c>
      <c r="E150" s="5">
        <v>178355231.0733</v>
      </c>
      <c r="F150" s="5">
        <v>-6066891.2400000002</v>
      </c>
      <c r="G150" s="5">
        <v>295383.31040000002</v>
      </c>
      <c r="H150" s="5">
        <v>44374967.073399998</v>
      </c>
      <c r="I150" s="6">
        <f t="shared" si="15"/>
        <v>216958690.21709999</v>
      </c>
      <c r="J150" s="11"/>
      <c r="K150" s="143"/>
      <c r="L150" s="146"/>
      <c r="M150" s="12">
        <v>6</v>
      </c>
      <c r="N150" s="5" t="s">
        <v>577</v>
      </c>
      <c r="O150" s="5">
        <v>124291681.25929999</v>
      </c>
      <c r="P150" s="5">
        <v>-3018317.48</v>
      </c>
      <c r="Q150" s="5">
        <v>205845.8731</v>
      </c>
      <c r="R150" s="5">
        <v>31650361.997000001</v>
      </c>
      <c r="S150" s="6">
        <f t="shared" si="18"/>
        <v>153129571.6494</v>
      </c>
    </row>
    <row r="151" spans="1:19" ht="25" customHeight="1">
      <c r="A151" s="148"/>
      <c r="B151" s="146"/>
      <c r="C151" s="1">
        <v>20</v>
      </c>
      <c r="D151" s="5" t="s">
        <v>198</v>
      </c>
      <c r="E151" s="5">
        <v>123614042.3387</v>
      </c>
      <c r="F151" s="5">
        <v>-6066891.2400000002</v>
      </c>
      <c r="G151" s="5">
        <v>204723.60029999999</v>
      </c>
      <c r="H151" s="5">
        <v>30123824.309999999</v>
      </c>
      <c r="I151" s="6">
        <f t="shared" si="15"/>
        <v>147875699.009</v>
      </c>
      <c r="J151" s="11"/>
      <c r="K151" s="143"/>
      <c r="L151" s="146"/>
      <c r="M151" s="12">
        <v>7</v>
      </c>
      <c r="N151" s="5" t="s">
        <v>578</v>
      </c>
      <c r="O151" s="5">
        <v>142014409.3906</v>
      </c>
      <c r="P151" s="5">
        <v>-3018317.48</v>
      </c>
      <c r="Q151" s="5">
        <v>235197.39859999999</v>
      </c>
      <c r="R151" s="5">
        <v>32986905.3413</v>
      </c>
      <c r="S151" s="6">
        <f t="shared" si="18"/>
        <v>172218194.65050003</v>
      </c>
    </row>
    <row r="152" spans="1:19" ht="25" customHeight="1">
      <c r="A152" s="148"/>
      <c r="B152" s="146"/>
      <c r="C152" s="1">
        <v>21</v>
      </c>
      <c r="D152" s="5" t="s">
        <v>199</v>
      </c>
      <c r="E152" s="5">
        <v>169020364.90740001</v>
      </c>
      <c r="F152" s="5">
        <v>-6066891.2400000002</v>
      </c>
      <c r="G152" s="5">
        <v>279923.35639999999</v>
      </c>
      <c r="H152" s="5">
        <v>40875312.2271</v>
      </c>
      <c r="I152" s="6">
        <f t="shared" si="15"/>
        <v>204108709.25090003</v>
      </c>
      <c r="J152" s="11"/>
      <c r="K152" s="143"/>
      <c r="L152" s="146"/>
      <c r="M152" s="12">
        <v>8</v>
      </c>
      <c r="N152" s="5" t="s">
        <v>579</v>
      </c>
      <c r="O152" s="5">
        <v>222218304.87920001</v>
      </c>
      <c r="P152" s="5">
        <v>-3018317.48</v>
      </c>
      <c r="Q152" s="5">
        <v>368027.21260000003</v>
      </c>
      <c r="R152" s="5">
        <v>50272631.240000002</v>
      </c>
      <c r="S152" s="6">
        <f t="shared" si="18"/>
        <v>269840645.85180002</v>
      </c>
    </row>
    <row r="153" spans="1:19" ht="25" customHeight="1">
      <c r="A153" s="148"/>
      <c r="B153" s="146"/>
      <c r="C153" s="1">
        <v>22</v>
      </c>
      <c r="D153" s="5" t="s">
        <v>200</v>
      </c>
      <c r="E153" s="5">
        <v>164578193.9039</v>
      </c>
      <c r="F153" s="5">
        <v>-6066891.2400000002</v>
      </c>
      <c r="G153" s="5">
        <v>272566.44760000001</v>
      </c>
      <c r="H153" s="5">
        <v>38638821.874799997</v>
      </c>
      <c r="I153" s="6">
        <f t="shared" si="15"/>
        <v>197422690.98629999</v>
      </c>
      <c r="J153" s="11"/>
      <c r="K153" s="143"/>
      <c r="L153" s="146"/>
      <c r="M153" s="12">
        <v>9</v>
      </c>
      <c r="N153" s="5" t="s">
        <v>63</v>
      </c>
      <c r="O153" s="5">
        <v>205939602.67089999</v>
      </c>
      <c r="P153" s="5">
        <v>-3018317.48</v>
      </c>
      <c r="Q153" s="5">
        <v>341067.21299999999</v>
      </c>
      <c r="R153" s="5">
        <v>39251957.156900004</v>
      </c>
      <c r="S153" s="6">
        <f t="shared" si="18"/>
        <v>242514309.56080002</v>
      </c>
    </row>
    <row r="154" spans="1:19" ht="25" customHeight="1">
      <c r="A154" s="148"/>
      <c r="B154" s="147"/>
      <c r="C154" s="1">
        <v>23</v>
      </c>
      <c r="D154" s="5" t="s">
        <v>201</v>
      </c>
      <c r="E154" s="5">
        <v>174317428.41589999</v>
      </c>
      <c r="F154" s="5">
        <v>-6066891.2400000002</v>
      </c>
      <c r="G154" s="5">
        <v>288696.0969</v>
      </c>
      <c r="H154" s="5">
        <v>41907153.415899999</v>
      </c>
      <c r="I154" s="6">
        <f t="shared" si="15"/>
        <v>210446386.68869996</v>
      </c>
      <c r="J154" s="11"/>
      <c r="K154" s="143"/>
      <c r="L154" s="146"/>
      <c r="M154" s="12">
        <v>10</v>
      </c>
      <c r="N154" s="5" t="s">
        <v>852</v>
      </c>
      <c r="O154" s="5">
        <v>157540660.60210001</v>
      </c>
      <c r="P154" s="5">
        <v>-3018317.48</v>
      </c>
      <c r="Q154" s="5">
        <v>260911.22519999999</v>
      </c>
      <c r="R154" s="5">
        <v>36067565.387900002</v>
      </c>
      <c r="S154" s="6">
        <f t="shared" si="18"/>
        <v>190850819.73520002</v>
      </c>
    </row>
    <row r="155" spans="1:19" ht="25" customHeight="1">
      <c r="A155" s="1"/>
      <c r="B155" s="136" t="s">
        <v>819</v>
      </c>
      <c r="C155" s="137"/>
      <c r="D155" s="138"/>
      <c r="E155" s="14">
        <f>SUM(E132:E154)</f>
        <v>3729308437.4466</v>
      </c>
      <c r="F155" s="14">
        <f t="shared" ref="F155" si="19">SUM(F132:F154)</f>
        <v>-139538498.51999995</v>
      </c>
      <c r="G155" s="14">
        <f>SUM(G132:G154)</f>
        <v>6176300.3265000004</v>
      </c>
      <c r="H155" s="14">
        <f>SUM(H132:H154)</f>
        <v>879884390.15369987</v>
      </c>
      <c r="I155" s="14">
        <f>SUM(I132:I154)</f>
        <v>4475830629.4068003</v>
      </c>
      <c r="J155" s="11"/>
      <c r="K155" s="143"/>
      <c r="L155" s="146"/>
      <c r="M155" s="12">
        <v>11</v>
      </c>
      <c r="N155" s="5" t="s">
        <v>192</v>
      </c>
      <c r="O155" s="5">
        <v>150796856.40799999</v>
      </c>
      <c r="P155" s="5">
        <v>-3018317.48</v>
      </c>
      <c r="Q155" s="5">
        <v>249742.4627</v>
      </c>
      <c r="R155" s="5">
        <v>36047616.979800001</v>
      </c>
      <c r="S155" s="6">
        <f t="shared" si="18"/>
        <v>184075898.37050003</v>
      </c>
    </row>
    <row r="156" spans="1:19" ht="25" customHeight="1">
      <c r="A156" s="148">
        <v>8</v>
      </c>
      <c r="B156" s="145" t="s">
        <v>32</v>
      </c>
      <c r="C156" s="1">
        <v>1</v>
      </c>
      <c r="D156" s="5" t="s">
        <v>202</v>
      </c>
      <c r="E156" s="5">
        <v>146391730.06380001</v>
      </c>
      <c r="F156" s="5">
        <v>0</v>
      </c>
      <c r="G156" s="5">
        <v>242446.90549999999</v>
      </c>
      <c r="H156" s="5">
        <v>31617395.765299998</v>
      </c>
      <c r="I156" s="6">
        <f t="shared" ref="I156:I182" si="20">E156-F156+G156+H156</f>
        <v>178251572.73460001</v>
      </c>
      <c r="J156" s="11"/>
      <c r="K156" s="143"/>
      <c r="L156" s="146"/>
      <c r="M156" s="12">
        <v>12</v>
      </c>
      <c r="N156" s="5" t="s">
        <v>580</v>
      </c>
      <c r="O156" s="5">
        <v>160210836.3572</v>
      </c>
      <c r="P156" s="5">
        <v>-3018317.48</v>
      </c>
      <c r="Q156" s="5">
        <v>265333.4412</v>
      </c>
      <c r="R156" s="5">
        <v>33716625.933300003</v>
      </c>
      <c r="S156" s="6">
        <f t="shared" si="18"/>
        <v>191174478.25169998</v>
      </c>
    </row>
    <row r="157" spans="1:19" ht="25" customHeight="1">
      <c r="A157" s="148"/>
      <c r="B157" s="146"/>
      <c r="C157" s="1">
        <v>2</v>
      </c>
      <c r="D157" s="5" t="s">
        <v>203</v>
      </c>
      <c r="E157" s="5">
        <v>141555455.00979999</v>
      </c>
      <c r="F157" s="5">
        <v>0</v>
      </c>
      <c r="G157" s="5">
        <v>234437.30059999999</v>
      </c>
      <c r="H157" s="5">
        <v>34583137.335299999</v>
      </c>
      <c r="I157" s="6">
        <f t="shared" si="20"/>
        <v>176373029.64569998</v>
      </c>
      <c r="J157" s="11"/>
      <c r="K157" s="144"/>
      <c r="L157" s="147"/>
      <c r="M157" s="12">
        <v>13</v>
      </c>
      <c r="N157" s="5" t="s">
        <v>581</v>
      </c>
      <c r="O157" s="5">
        <v>128611686.8528</v>
      </c>
      <c r="P157" s="5">
        <v>-3018317.48</v>
      </c>
      <c r="Q157" s="5">
        <v>213000.45749999999</v>
      </c>
      <c r="R157" s="5">
        <v>30103773.649500001</v>
      </c>
      <c r="S157" s="6">
        <f t="shared" si="18"/>
        <v>155910143.47979999</v>
      </c>
    </row>
    <row r="158" spans="1:19" ht="25" customHeight="1">
      <c r="A158" s="148"/>
      <c r="B158" s="146"/>
      <c r="C158" s="1">
        <v>3</v>
      </c>
      <c r="D158" s="5" t="s">
        <v>204</v>
      </c>
      <c r="E158" s="5">
        <v>198596171.02070001</v>
      </c>
      <c r="F158" s="5">
        <v>0</v>
      </c>
      <c r="G158" s="5">
        <v>328905.37660000002</v>
      </c>
      <c r="H158" s="5">
        <v>44901158.078299999</v>
      </c>
      <c r="I158" s="6">
        <f t="shared" si="20"/>
        <v>243826234.4756</v>
      </c>
      <c r="J158" s="11"/>
      <c r="K158" s="18"/>
      <c r="L158" s="136" t="s">
        <v>837</v>
      </c>
      <c r="M158" s="137"/>
      <c r="N158" s="138"/>
      <c r="O158" s="14">
        <f>SUM(O145:O157)</f>
        <v>2054976809.3944995</v>
      </c>
      <c r="P158" s="14">
        <f t="shared" ref="P158:S158" si="21">SUM(P145:P157)</f>
        <v>-39238127.239999995</v>
      </c>
      <c r="Q158" s="14">
        <f t="shared" si="21"/>
        <v>3403353.236</v>
      </c>
      <c r="R158" s="14">
        <f t="shared" si="21"/>
        <v>462979723.10460001</v>
      </c>
      <c r="S158" s="14">
        <f t="shared" si="21"/>
        <v>2482121758.4951</v>
      </c>
    </row>
    <row r="159" spans="1:19" ht="25" customHeight="1">
      <c r="A159" s="148"/>
      <c r="B159" s="146"/>
      <c r="C159" s="1">
        <v>4</v>
      </c>
      <c r="D159" s="5" t="s">
        <v>205</v>
      </c>
      <c r="E159" s="5">
        <v>114397399.45110001</v>
      </c>
      <c r="F159" s="5">
        <v>0</v>
      </c>
      <c r="G159" s="5">
        <v>189459.44200000001</v>
      </c>
      <c r="H159" s="5">
        <v>29958783.416099999</v>
      </c>
      <c r="I159" s="6">
        <f t="shared" si="20"/>
        <v>144545642.30920002</v>
      </c>
      <c r="J159" s="11"/>
      <c r="K159" s="142">
        <v>26</v>
      </c>
      <c r="L159" s="145" t="s">
        <v>50</v>
      </c>
      <c r="M159" s="12">
        <v>1</v>
      </c>
      <c r="N159" s="5" t="s">
        <v>582</v>
      </c>
      <c r="O159" s="5">
        <v>141418107.8136</v>
      </c>
      <c r="P159" s="5">
        <v>0</v>
      </c>
      <c r="Q159" s="5">
        <v>234209.8328</v>
      </c>
      <c r="R159" s="5">
        <v>34578790.772399999</v>
      </c>
      <c r="S159" s="6">
        <f t="shared" si="16"/>
        <v>176231108.4188</v>
      </c>
    </row>
    <row r="160" spans="1:19" ht="25" customHeight="1">
      <c r="A160" s="148"/>
      <c r="B160" s="146"/>
      <c r="C160" s="1">
        <v>5</v>
      </c>
      <c r="D160" s="5" t="s">
        <v>206</v>
      </c>
      <c r="E160" s="5">
        <v>158335294.8766</v>
      </c>
      <c r="F160" s="5">
        <v>0</v>
      </c>
      <c r="G160" s="5">
        <v>262227.26010000001</v>
      </c>
      <c r="H160" s="5">
        <v>37554354.939000003</v>
      </c>
      <c r="I160" s="6">
        <f t="shared" si="20"/>
        <v>196151877.07570001</v>
      </c>
      <c r="J160" s="11"/>
      <c r="K160" s="143"/>
      <c r="L160" s="146"/>
      <c r="M160" s="12">
        <v>2</v>
      </c>
      <c r="N160" s="5" t="s">
        <v>583</v>
      </c>
      <c r="O160" s="5">
        <v>121417087.9333</v>
      </c>
      <c r="P160" s="5">
        <v>0</v>
      </c>
      <c r="Q160" s="5">
        <v>201085.11069999999</v>
      </c>
      <c r="R160" s="5">
        <v>28672966.761100002</v>
      </c>
      <c r="S160" s="6">
        <f t="shared" si="16"/>
        <v>150291139.80509999</v>
      </c>
    </row>
    <row r="161" spans="1:19" ht="25" customHeight="1">
      <c r="A161" s="148"/>
      <c r="B161" s="146"/>
      <c r="C161" s="1">
        <v>6</v>
      </c>
      <c r="D161" s="5" t="s">
        <v>207</v>
      </c>
      <c r="E161" s="5">
        <v>114064022.1118</v>
      </c>
      <c r="F161" s="5">
        <v>0</v>
      </c>
      <c r="G161" s="5">
        <v>188907.3186</v>
      </c>
      <c r="H161" s="5">
        <v>28951740.836599998</v>
      </c>
      <c r="I161" s="6">
        <f t="shared" si="20"/>
        <v>143204670.26699999</v>
      </c>
      <c r="J161" s="11"/>
      <c r="K161" s="143"/>
      <c r="L161" s="146"/>
      <c r="M161" s="12">
        <v>3</v>
      </c>
      <c r="N161" s="5" t="s">
        <v>584</v>
      </c>
      <c r="O161" s="5">
        <v>139047772.42019999</v>
      </c>
      <c r="P161" s="5">
        <v>0</v>
      </c>
      <c r="Q161" s="5">
        <v>230284.1979</v>
      </c>
      <c r="R161" s="5">
        <v>38902823.3631</v>
      </c>
      <c r="S161" s="6">
        <f t="shared" si="16"/>
        <v>178180879.98119998</v>
      </c>
    </row>
    <row r="162" spans="1:19" ht="25" customHeight="1">
      <c r="A162" s="148"/>
      <c r="B162" s="146"/>
      <c r="C162" s="1">
        <v>7</v>
      </c>
      <c r="D162" s="5" t="s">
        <v>208</v>
      </c>
      <c r="E162" s="5">
        <v>191208307.66159999</v>
      </c>
      <c r="F162" s="5">
        <v>0</v>
      </c>
      <c r="G162" s="5">
        <v>316669.95449999999</v>
      </c>
      <c r="H162" s="5">
        <v>41896145.524400003</v>
      </c>
      <c r="I162" s="6">
        <f t="shared" si="20"/>
        <v>233421123.14049998</v>
      </c>
      <c r="J162" s="11"/>
      <c r="K162" s="143"/>
      <c r="L162" s="146"/>
      <c r="M162" s="12">
        <v>4</v>
      </c>
      <c r="N162" s="5" t="s">
        <v>585</v>
      </c>
      <c r="O162" s="5">
        <v>226349347.80430001</v>
      </c>
      <c r="P162" s="5">
        <v>0</v>
      </c>
      <c r="Q162" s="5">
        <v>374868.84610000002</v>
      </c>
      <c r="R162" s="5">
        <v>37634261.064499997</v>
      </c>
      <c r="S162" s="6">
        <f t="shared" si="16"/>
        <v>264358477.71490002</v>
      </c>
    </row>
    <row r="163" spans="1:19" ht="25" customHeight="1">
      <c r="A163" s="148"/>
      <c r="B163" s="146"/>
      <c r="C163" s="1">
        <v>8</v>
      </c>
      <c r="D163" s="5" t="s">
        <v>209</v>
      </c>
      <c r="E163" s="5">
        <v>126535067.75409999</v>
      </c>
      <c r="F163" s="5">
        <v>0</v>
      </c>
      <c r="G163" s="5">
        <v>209561.26139999999</v>
      </c>
      <c r="H163" s="5">
        <v>32065570.0011</v>
      </c>
      <c r="I163" s="6">
        <f t="shared" si="20"/>
        <v>158810199.01659998</v>
      </c>
      <c r="J163" s="11"/>
      <c r="K163" s="143"/>
      <c r="L163" s="146"/>
      <c r="M163" s="12">
        <v>5</v>
      </c>
      <c r="N163" s="5" t="s">
        <v>586</v>
      </c>
      <c r="O163" s="5">
        <v>135867486.73469999</v>
      </c>
      <c r="P163" s="5">
        <v>0</v>
      </c>
      <c r="Q163" s="5">
        <v>225017.16250000001</v>
      </c>
      <c r="R163" s="5">
        <v>35709357.0242</v>
      </c>
      <c r="S163" s="6">
        <f t="shared" si="16"/>
        <v>171801860.92139998</v>
      </c>
    </row>
    <row r="164" spans="1:19" ht="25" customHeight="1">
      <c r="A164" s="148"/>
      <c r="B164" s="146"/>
      <c r="C164" s="1">
        <v>9</v>
      </c>
      <c r="D164" s="5" t="s">
        <v>210</v>
      </c>
      <c r="E164" s="5">
        <v>150279580.2401</v>
      </c>
      <c r="F164" s="5">
        <v>0</v>
      </c>
      <c r="G164" s="5">
        <v>248885.77499999999</v>
      </c>
      <c r="H164" s="5">
        <v>35732087.4142</v>
      </c>
      <c r="I164" s="6">
        <f t="shared" si="20"/>
        <v>186260553.42930001</v>
      </c>
      <c r="J164" s="11"/>
      <c r="K164" s="143"/>
      <c r="L164" s="146"/>
      <c r="M164" s="12">
        <v>6</v>
      </c>
      <c r="N164" s="5" t="s">
        <v>587</v>
      </c>
      <c r="O164" s="5">
        <v>143097259.4991</v>
      </c>
      <c r="P164" s="5">
        <v>0</v>
      </c>
      <c r="Q164" s="5">
        <v>236990.76259999999</v>
      </c>
      <c r="R164" s="5">
        <v>36723361.989299998</v>
      </c>
      <c r="S164" s="6">
        <f t="shared" si="16"/>
        <v>180057612.25099999</v>
      </c>
    </row>
    <row r="165" spans="1:19" ht="25" customHeight="1">
      <c r="A165" s="148"/>
      <c r="B165" s="146"/>
      <c r="C165" s="1">
        <v>10</v>
      </c>
      <c r="D165" s="5" t="s">
        <v>211</v>
      </c>
      <c r="E165" s="5">
        <v>128092611.77240001</v>
      </c>
      <c r="F165" s="5">
        <v>0</v>
      </c>
      <c r="G165" s="5">
        <v>212140.7905</v>
      </c>
      <c r="H165" s="5">
        <v>31262861.704</v>
      </c>
      <c r="I165" s="6">
        <f t="shared" si="20"/>
        <v>159567614.2669</v>
      </c>
      <c r="J165" s="11"/>
      <c r="K165" s="143"/>
      <c r="L165" s="146"/>
      <c r="M165" s="12">
        <v>7</v>
      </c>
      <c r="N165" s="5" t="s">
        <v>588</v>
      </c>
      <c r="O165" s="5">
        <v>135539961.23089999</v>
      </c>
      <c r="P165" s="5">
        <v>0</v>
      </c>
      <c r="Q165" s="5">
        <v>224474.73060000001</v>
      </c>
      <c r="R165" s="5">
        <v>34153146.503399998</v>
      </c>
      <c r="S165" s="6">
        <f t="shared" si="16"/>
        <v>169917582.46489999</v>
      </c>
    </row>
    <row r="166" spans="1:19" ht="25" customHeight="1">
      <c r="A166" s="148"/>
      <c r="B166" s="146"/>
      <c r="C166" s="1">
        <v>11</v>
      </c>
      <c r="D166" s="5" t="s">
        <v>212</v>
      </c>
      <c r="E166" s="5">
        <v>184555523.7182</v>
      </c>
      <c r="F166" s="5">
        <v>0</v>
      </c>
      <c r="G166" s="5">
        <v>305651.93530000001</v>
      </c>
      <c r="H166" s="5">
        <v>45396035.057800002</v>
      </c>
      <c r="I166" s="6">
        <f t="shared" si="20"/>
        <v>230257210.71129999</v>
      </c>
      <c r="J166" s="11"/>
      <c r="K166" s="143"/>
      <c r="L166" s="146"/>
      <c r="M166" s="12">
        <v>8</v>
      </c>
      <c r="N166" s="5" t="s">
        <v>589</v>
      </c>
      <c r="O166" s="5">
        <v>121113542.8458</v>
      </c>
      <c r="P166" s="5">
        <v>0</v>
      </c>
      <c r="Q166" s="5">
        <v>200582.394</v>
      </c>
      <c r="R166" s="5">
        <v>31298411.9573</v>
      </c>
      <c r="S166" s="6">
        <f t="shared" si="16"/>
        <v>152612537.19709998</v>
      </c>
    </row>
    <row r="167" spans="1:19" ht="25" customHeight="1">
      <c r="A167" s="148"/>
      <c r="B167" s="146"/>
      <c r="C167" s="1">
        <v>12</v>
      </c>
      <c r="D167" s="5" t="s">
        <v>213</v>
      </c>
      <c r="E167" s="5">
        <v>130705169.2005</v>
      </c>
      <c r="F167" s="5">
        <v>0</v>
      </c>
      <c r="G167" s="5">
        <v>216467.58180000001</v>
      </c>
      <c r="H167" s="5">
        <v>33192459.487500001</v>
      </c>
      <c r="I167" s="6">
        <f t="shared" si="20"/>
        <v>164114096.26980001</v>
      </c>
      <c r="J167" s="11"/>
      <c r="K167" s="143"/>
      <c r="L167" s="146"/>
      <c r="M167" s="12">
        <v>9</v>
      </c>
      <c r="N167" s="5" t="s">
        <v>590</v>
      </c>
      <c r="O167" s="5">
        <v>130688484.8522</v>
      </c>
      <c r="P167" s="5">
        <v>0</v>
      </c>
      <c r="Q167" s="5">
        <v>216439.95</v>
      </c>
      <c r="R167" s="5">
        <v>33739314.821099997</v>
      </c>
      <c r="S167" s="6">
        <f t="shared" si="16"/>
        <v>164644239.62330002</v>
      </c>
    </row>
    <row r="168" spans="1:19" ht="25" customHeight="1">
      <c r="A168" s="148"/>
      <c r="B168" s="146"/>
      <c r="C168" s="1">
        <v>13</v>
      </c>
      <c r="D168" s="5" t="s">
        <v>214</v>
      </c>
      <c r="E168" s="5">
        <v>150803321.5751</v>
      </c>
      <c r="F168" s="5">
        <v>0</v>
      </c>
      <c r="G168" s="5">
        <v>249753.17</v>
      </c>
      <c r="H168" s="5">
        <v>40302697.975100003</v>
      </c>
      <c r="I168" s="6">
        <f t="shared" si="20"/>
        <v>191355772.7202</v>
      </c>
      <c r="J168" s="11"/>
      <c r="K168" s="143"/>
      <c r="L168" s="146"/>
      <c r="M168" s="12">
        <v>10</v>
      </c>
      <c r="N168" s="5" t="s">
        <v>591</v>
      </c>
      <c r="O168" s="5">
        <v>143924733.1647</v>
      </c>
      <c r="P168" s="5">
        <v>0</v>
      </c>
      <c r="Q168" s="5">
        <v>238361.1845</v>
      </c>
      <c r="R168" s="5">
        <v>36068037.225100003</v>
      </c>
      <c r="S168" s="6">
        <f t="shared" si="16"/>
        <v>180231131.57430002</v>
      </c>
    </row>
    <row r="169" spans="1:19" ht="25" customHeight="1">
      <c r="A169" s="148"/>
      <c r="B169" s="146"/>
      <c r="C169" s="1">
        <v>14</v>
      </c>
      <c r="D169" s="5" t="s">
        <v>215</v>
      </c>
      <c r="E169" s="5">
        <v>133302278.9598</v>
      </c>
      <c r="F169" s="5">
        <v>0</v>
      </c>
      <c r="G169" s="5">
        <v>220768.78940000001</v>
      </c>
      <c r="H169" s="5">
        <v>30822197.4571</v>
      </c>
      <c r="I169" s="6">
        <f t="shared" si="20"/>
        <v>164345245.20629999</v>
      </c>
      <c r="J169" s="11"/>
      <c r="K169" s="143"/>
      <c r="L169" s="146"/>
      <c r="M169" s="12">
        <v>11</v>
      </c>
      <c r="N169" s="5" t="s">
        <v>592</v>
      </c>
      <c r="O169" s="5">
        <v>140584917.42910001</v>
      </c>
      <c r="P169" s="5">
        <v>0</v>
      </c>
      <c r="Q169" s="5">
        <v>232829.9431</v>
      </c>
      <c r="R169" s="5">
        <v>32796732.98</v>
      </c>
      <c r="S169" s="6">
        <f t="shared" si="16"/>
        <v>173614480.3522</v>
      </c>
    </row>
    <row r="170" spans="1:19" ht="25" customHeight="1">
      <c r="A170" s="148"/>
      <c r="B170" s="146"/>
      <c r="C170" s="1">
        <v>15</v>
      </c>
      <c r="D170" s="5" t="s">
        <v>216</v>
      </c>
      <c r="E170" s="5">
        <v>122675361.32359999</v>
      </c>
      <c r="F170" s="5">
        <v>0</v>
      </c>
      <c r="G170" s="5">
        <v>203169.00219999999</v>
      </c>
      <c r="H170" s="5">
        <v>28536501.031399999</v>
      </c>
      <c r="I170" s="6">
        <f t="shared" si="20"/>
        <v>151415031.3572</v>
      </c>
      <c r="J170" s="11"/>
      <c r="K170" s="143"/>
      <c r="L170" s="146"/>
      <c r="M170" s="12">
        <v>12</v>
      </c>
      <c r="N170" s="5" t="s">
        <v>593</v>
      </c>
      <c r="O170" s="5">
        <v>163587537.85370001</v>
      </c>
      <c r="P170" s="5">
        <v>0</v>
      </c>
      <c r="Q170" s="5">
        <v>270925.7709</v>
      </c>
      <c r="R170" s="5">
        <v>40603210.025700003</v>
      </c>
      <c r="S170" s="6">
        <f t="shared" si="16"/>
        <v>204461673.65030003</v>
      </c>
    </row>
    <row r="171" spans="1:19" ht="25" customHeight="1">
      <c r="A171" s="148"/>
      <c r="B171" s="146"/>
      <c r="C171" s="1">
        <v>16</v>
      </c>
      <c r="D171" s="5" t="s">
        <v>217</v>
      </c>
      <c r="E171" s="5">
        <v>179753740.9425</v>
      </c>
      <c r="F171" s="5">
        <v>0</v>
      </c>
      <c r="G171" s="5">
        <v>297699.45490000001</v>
      </c>
      <c r="H171" s="5">
        <v>36028262.603100002</v>
      </c>
      <c r="I171" s="6">
        <f t="shared" si="20"/>
        <v>216079703.00049999</v>
      </c>
      <c r="J171" s="11"/>
      <c r="K171" s="143"/>
      <c r="L171" s="146"/>
      <c r="M171" s="12">
        <v>13</v>
      </c>
      <c r="N171" s="5" t="s">
        <v>594</v>
      </c>
      <c r="O171" s="5">
        <v>167574340.1444</v>
      </c>
      <c r="P171" s="5">
        <v>0</v>
      </c>
      <c r="Q171" s="5">
        <v>277528.52010000002</v>
      </c>
      <c r="R171" s="5">
        <v>38392144.115099996</v>
      </c>
      <c r="S171" s="6">
        <f t="shared" si="16"/>
        <v>206244012.77959999</v>
      </c>
    </row>
    <row r="172" spans="1:19" ht="25" customHeight="1">
      <c r="A172" s="148"/>
      <c r="B172" s="146"/>
      <c r="C172" s="1">
        <v>17</v>
      </c>
      <c r="D172" s="5" t="s">
        <v>218</v>
      </c>
      <c r="E172" s="5">
        <v>185254502.7832</v>
      </c>
      <c r="F172" s="5">
        <v>0</v>
      </c>
      <c r="G172" s="5">
        <v>306809.55070000002</v>
      </c>
      <c r="H172" s="5">
        <v>39728496.737300001</v>
      </c>
      <c r="I172" s="6">
        <f t="shared" si="20"/>
        <v>225289809.07120001</v>
      </c>
      <c r="J172" s="11"/>
      <c r="K172" s="143"/>
      <c r="L172" s="146"/>
      <c r="M172" s="12">
        <v>14</v>
      </c>
      <c r="N172" s="5" t="s">
        <v>595</v>
      </c>
      <c r="O172" s="5">
        <v>185549268.61759999</v>
      </c>
      <c r="P172" s="5">
        <v>0</v>
      </c>
      <c r="Q172" s="5">
        <v>307297.72759999998</v>
      </c>
      <c r="R172" s="5">
        <v>39782821.963</v>
      </c>
      <c r="S172" s="6">
        <f t="shared" si="16"/>
        <v>225639388.3082</v>
      </c>
    </row>
    <row r="173" spans="1:19" ht="25" customHeight="1">
      <c r="A173" s="148"/>
      <c r="B173" s="146"/>
      <c r="C173" s="1">
        <v>18</v>
      </c>
      <c r="D173" s="5" t="s">
        <v>219</v>
      </c>
      <c r="E173" s="5">
        <v>103149797.8434</v>
      </c>
      <c r="F173" s="5">
        <v>0</v>
      </c>
      <c r="G173" s="5">
        <v>170831.70800000001</v>
      </c>
      <c r="H173" s="5">
        <v>28200350.7973</v>
      </c>
      <c r="I173" s="6">
        <f t="shared" si="20"/>
        <v>131520980.3487</v>
      </c>
      <c r="J173" s="11"/>
      <c r="K173" s="143"/>
      <c r="L173" s="146"/>
      <c r="M173" s="12">
        <v>15</v>
      </c>
      <c r="N173" s="5" t="s">
        <v>596</v>
      </c>
      <c r="O173" s="5">
        <v>218936600.40220001</v>
      </c>
      <c r="P173" s="5">
        <v>0</v>
      </c>
      <c r="Q173" s="5">
        <v>362592.21230000001</v>
      </c>
      <c r="R173" s="5">
        <v>41002569.333400004</v>
      </c>
      <c r="S173" s="6">
        <f t="shared" si="16"/>
        <v>260301761.94790003</v>
      </c>
    </row>
    <row r="174" spans="1:19" ht="25" customHeight="1">
      <c r="A174" s="148"/>
      <c r="B174" s="146"/>
      <c r="C174" s="1">
        <v>19</v>
      </c>
      <c r="D174" s="5" t="s">
        <v>220</v>
      </c>
      <c r="E174" s="5">
        <v>138962841.30520001</v>
      </c>
      <c r="F174" s="5">
        <v>0</v>
      </c>
      <c r="G174" s="5">
        <v>230143.53909999999</v>
      </c>
      <c r="H174" s="5">
        <v>31878524.3391</v>
      </c>
      <c r="I174" s="6">
        <f t="shared" si="20"/>
        <v>171071509.18340001</v>
      </c>
      <c r="J174" s="11"/>
      <c r="K174" s="143"/>
      <c r="L174" s="146"/>
      <c r="M174" s="12">
        <v>16</v>
      </c>
      <c r="N174" s="5" t="s">
        <v>597</v>
      </c>
      <c r="O174" s="5">
        <v>138659600.0298</v>
      </c>
      <c r="P174" s="5">
        <v>0</v>
      </c>
      <c r="Q174" s="5">
        <v>229641.32550000001</v>
      </c>
      <c r="R174" s="5">
        <v>39939201.836900003</v>
      </c>
      <c r="S174" s="6">
        <f t="shared" si="16"/>
        <v>178828443.19220001</v>
      </c>
    </row>
    <row r="175" spans="1:19" ht="25" customHeight="1">
      <c r="A175" s="148"/>
      <c r="B175" s="146"/>
      <c r="C175" s="1">
        <v>20</v>
      </c>
      <c r="D175" s="5" t="s">
        <v>221</v>
      </c>
      <c r="E175" s="5">
        <v>164447463.83930001</v>
      </c>
      <c r="F175" s="5">
        <v>0</v>
      </c>
      <c r="G175" s="5">
        <v>272349.9388</v>
      </c>
      <c r="H175" s="5">
        <v>34750547.505500004</v>
      </c>
      <c r="I175" s="6">
        <f t="shared" si="20"/>
        <v>199470361.28360003</v>
      </c>
      <c r="J175" s="11"/>
      <c r="K175" s="143"/>
      <c r="L175" s="146"/>
      <c r="M175" s="12">
        <v>17</v>
      </c>
      <c r="N175" s="5" t="s">
        <v>598</v>
      </c>
      <c r="O175" s="5">
        <v>188202798.10280001</v>
      </c>
      <c r="P175" s="5">
        <v>0</v>
      </c>
      <c r="Q175" s="5">
        <v>311692.37479999999</v>
      </c>
      <c r="R175" s="5">
        <v>43342791.408</v>
      </c>
      <c r="S175" s="6">
        <f t="shared" si="16"/>
        <v>231857281.8856</v>
      </c>
    </row>
    <row r="176" spans="1:19" ht="25" customHeight="1">
      <c r="A176" s="148"/>
      <c r="B176" s="146"/>
      <c r="C176" s="1">
        <v>21</v>
      </c>
      <c r="D176" s="5" t="s">
        <v>222</v>
      </c>
      <c r="E176" s="5">
        <v>239474803.1516</v>
      </c>
      <c r="F176" s="5">
        <v>0</v>
      </c>
      <c r="G176" s="5">
        <v>396606.5907</v>
      </c>
      <c r="H176" s="5">
        <v>64576233.895900004</v>
      </c>
      <c r="I176" s="6">
        <f t="shared" si="20"/>
        <v>304447643.63819999</v>
      </c>
      <c r="J176" s="11"/>
      <c r="K176" s="143"/>
      <c r="L176" s="146"/>
      <c r="M176" s="12">
        <v>18</v>
      </c>
      <c r="N176" s="5" t="s">
        <v>599</v>
      </c>
      <c r="O176" s="5">
        <v>127126946.4382</v>
      </c>
      <c r="P176" s="5">
        <v>0</v>
      </c>
      <c r="Q176" s="5">
        <v>210541.50229999999</v>
      </c>
      <c r="R176" s="5">
        <v>32290121.6428</v>
      </c>
      <c r="S176" s="6">
        <f t="shared" si="16"/>
        <v>159627609.58329999</v>
      </c>
    </row>
    <row r="177" spans="1:19" ht="25" customHeight="1">
      <c r="A177" s="148"/>
      <c r="B177" s="146"/>
      <c r="C177" s="1">
        <v>22</v>
      </c>
      <c r="D177" s="5" t="s">
        <v>223</v>
      </c>
      <c r="E177" s="5">
        <v>149542219.185</v>
      </c>
      <c r="F177" s="5">
        <v>0</v>
      </c>
      <c r="G177" s="5">
        <v>247664.5932</v>
      </c>
      <c r="H177" s="5">
        <v>33900901.777500004</v>
      </c>
      <c r="I177" s="6">
        <f t="shared" si="20"/>
        <v>183690785.5557</v>
      </c>
      <c r="J177" s="11"/>
      <c r="K177" s="143"/>
      <c r="L177" s="146"/>
      <c r="M177" s="12">
        <v>19</v>
      </c>
      <c r="N177" s="5" t="s">
        <v>600</v>
      </c>
      <c r="O177" s="5">
        <v>146308473.368</v>
      </c>
      <c r="P177" s="5">
        <v>0</v>
      </c>
      <c r="Q177" s="5">
        <v>242309.01980000001</v>
      </c>
      <c r="R177" s="5">
        <v>36548520.059199996</v>
      </c>
      <c r="S177" s="6">
        <f t="shared" si="16"/>
        <v>183099302.447</v>
      </c>
    </row>
    <row r="178" spans="1:19" ht="25" customHeight="1">
      <c r="A178" s="148"/>
      <c r="B178" s="146"/>
      <c r="C178" s="1">
        <v>23</v>
      </c>
      <c r="D178" s="5" t="s">
        <v>224</v>
      </c>
      <c r="E178" s="5">
        <v>139256597.36520001</v>
      </c>
      <c r="F178" s="5">
        <v>0</v>
      </c>
      <c r="G178" s="5">
        <v>230630.04370000001</v>
      </c>
      <c r="H178" s="5">
        <v>32906141.1591</v>
      </c>
      <c r="I178" s="6">
        <f t="shared" si="20"/>
        <v>172393368.56800002</v>
      </c>
      <c r="J178" s="11"/>
      <c r="K178" s="143"/>
      <c r="L178" s="146"/>
      <c r="M178" s="12">
        <v>20</v>
      </c>
      <c r="N178" s="5" t="s">
        <v>601</v>
      </c>
      <c r="O178" s="5">
        <v>168750438.44139999</v>
      </c>
      <c r="P178" s="5">
        <v>0</v>
      </c>
      <c r="Q178" s="5">
        <v>279476.3173</v>
      </c>
      <c r="R178" s="5">
        <v>38413735.333300002</v>
      </c>
      <c r="S178" s="6">
        <f t="shared" si="16"/>
        <v>207443650.09199998</v>
      </c>
    </row>
    <row r="179" spans="1:19" ht="25" customHeight="1">
      <c r="A179" s="148"/>
      <c r="B179" s="146"/>
      <c r="C179" s="1">
        <v>24</v>
      </c>
      <c r="D179" s="5" t="s">
        <v>225</v>
      </c>
      <c r="E179" s="5">
        <v>135927642.4445</v>
      </c>
      <c r="F179" s="5">
        <v>0</v>
      </c>
      <c r="G179" s="5">
        <v>225116.78950000001</v>
      </c>
      <c r="H179" s="5">
        <v>32373948.921999998</v>
      </c>
      <c r="I179" s="6">
        <f t="shared" si="20"/>
        <v>168526708.15599999</v>
      </c>
      <c r="J179" s="11"/>
      <c r="K179" s="143"/>
      <c r="L179" s="146"/>
      <c r="M179" s="12">
        <v>21</v>
      </c>
      <c r="N179" s="5" t="s">
        <v>602</v>
      </c>
      <c r="O179" s="5">
        <v>158748684.70390001</v>
      </c>
      <c r="P179" s="5">
        <v>0</v>
      </c>
      <c r="Q179" s="5">
        <v>262911.89630000002</v>
      </c>
      <c r="R179" s="5">
        <v>37954061.426899999</v>
      </c>
      <c r="S179" s="6">
        <f t="shared" si="16"/>
        <v>196965658.0271</v>
      </c>
    </row>
    <row r="180" spans="1:19" ht="25" customHeight="1">
      <c r="A180" s="148"/>
      <c r="B180" s="146"/>
      <c r="C180" s="1">
        <v>25</v>
      </c>
      <c r="D180" s="5" t="s">
        <v>226</v>
      </c>
      <c r="E180" s="5">
        <v>155456203.4294</v>
      </c>
      <c r="F180" s="5">
        <v>0</v>
      </c>
      <c r="G180" s="5">
        <v>257459.04800000001</v>
      </c>
      <c r="H180" s="5">
        <v>42326248.849299997</v>
      </c>
      <c r="I180" s="6">
        <f t="shared" si="20"/>
        <v>198039911.3267</v>
      </c>
      <c r="J180" s="11"/>
      <c r="K180" s="143"/>
      <c r="L180" s="146"/>
      <c r="M180" s="12">
        <v>22</v>
      </c>
      <c r="N180" s="5" t="s">
        <v>603</v>
      </c>
      <c r="O180" s="5">
        <v>187665268.51069999</v>
      </c>
      <c r="P180" s="5">
        <v>0</v>
      </c>
      <c r="Q180" s="5">
        <v>310802.14429999999</v>
      </c>
      <c r="R180" s="5">
        <v>42597033.860399999</v>
      </c>
      <c r="S180" s="6">
        <f t="shared" si="16"/>
        <v>230573104.51539999</v>
      </c>
    </row>
    <row r="181" spans="1:19" ht="25" customHeight="1">
      <c r="A181" s="148"/>
      <c r="B181" s="146"/>
      <c r="C181" s="1">
        <v>26</v>
      </c>
      <c r="D181" s="5" t="s">
        <v>227</v>
      </c>
      <c r="E181" s="5">
        <v>135130154.63330001</v>
      </c>
      <c r="F181" s="5">
        <v>0</v>
      </c>
      <c r="G181" s="5">
        <v>223796.0287</v>
      </c>
      <c r="H181" s="5">
        <v>31587590.4967</v>
      </c>
      <c r="I181" s="6">
        <f t="shared" si="20"/>
        <v>166941541.15869999</v>
      </c>
      <c r="J181" s="11"/>
      <c r="K181" s="143"/>
      <c r="L181" s="146"/>
      <c r="M181" s="12">
        <v>23</v>
      </c>
      <c r="N181" s="5" t="s">
        <v>604</v>
      </c>
      <c r="O181" s="5">
        <v>137244323.25749999</v>
      </c>
      <c r="P181" s="5">
        <v>0</v>
      </c>
      <c r="Q181" s="5">
        <v>227297.41260000001</v>
      </c>
      <c r="R181" s="5">
        <v>41124293.737499997</v>
      </c>
      <c r="S181" s="6">
        <f t="shared" si="16"/>
        <v>178595914.40759999</v>
      </c>
    </row>
    <row r="182" spans="1:19" ht="25" customHeight="1">
      <c r="A182" s="148"/>
      <c r="B182" s="147"/>
      <c r="C182" s="1">
        <v>27</v>
      </c>
      <c r="D182" s="5" t="s">
        <v>228</v>
      </c>
      <c r="E182" s="5">
        <v>131058116.79799999</v>
      </c>
      <c r="F182" s="5">
        <v>0</v>
      </c>
      <c r="G182" s="5">
        <v>217052.1165</v>
      </c>
      <c r="H182" s="5">
        <v>31784571.248199999</v>
      </c>
      <c r="I182" s="6">
        <f t="shared" si="20"/>
        <v>163059740.1627</v>
      </c>
      <c r="J182" s="11"/>
      <c r="K182" s="143"/>
      <c r="L182" s="146"/>
      <c r="M182" s="12">
        <v>24</v>
      </c>
      <c r="N182" s="5" t="s">
        <v>605</v>
      </c>
      <c r="O182" s="5">
        <v>111695094.70039999</v>
      </c>
      <c r="P182" s="5">
        <v>0</v>
      </c>
      <c r="Q182" s="5">
        <v>184984.01550000001</v>
      </c>
      <c r="R182" s="5">
        <v>30717170.105</v>
      </c>
      <c r="S182" s="6">
        <f t="shared" si="16"/>
        <v>142597248.82089999</v>
      </c>
    </row>
    <row r="183" spans="1:19" ht="25" customHeight="1">
      <c r="A183" s="1"/>
      <c r="B183" s="136" t="s">
        <v>820</v>
      </c>
      <c r="C183" s="137"/>
      <c r="D183" s="138"/>
      <c r="E183" s="14">
        <f>SUM(E156:E182)</f>
        <v>4048911378.4597993</v>
      </c>
      <c r="F183" s="14">
        <f t="shared" ref="F183:I183" si="22">SUM(F156:F182)</f>
        <v>0</v>
      </c>
      <c r="G183" s="14">
        <f t="shared" si="22"/>
        <v>6705611.2653000001</v>
      </c>
      <c r="H183" s="14">
        <f t="shared" si="22"/>
        <v>966814944.35420012</v>
      </c>
      <c r="I183" s="14">
        <f t="shared" si="22"/>
        <v>5022431934.0792999</v>
      </c>
      <c r="J183" s="11"/>
      <c r="K183" s="144"/>
      <c r="L183" s="147"/>
      <c r="M183" s="12">
        <v>25</v>
      </c>
      <c r="N183" s="5" t="s">
        <v>606</v>
      </c>
      <c r="O183" s="5">
        <v>124505482.8699</v>
      </c>
      <c r="P183" s="5">
        <v>0</v>
      </c>
      <c r="Q183" s="5">
        <v>206199.96100000001</v>
      </c>
      <c r="R183" s="5">
        <v>30579408.745299999</v>
      </c>
      <c r="S183" s="6">
        <f t="shared" si="16"/>
        <v>155291091.57620001</v>
      </c>
    </row>
    <row r="184" spans="1:19" ht="25" customHeight="1">
      <c r="A184" s="148">
        <v>9</v>
      </c>
      <c r="B184" s="145" t="s">
        <v>33</v>
      </c>
      <c r="C184" s="1">
        <v>1</v>
      </c>
      <c r="D184" s="5" t="s">
        <v>229</v>
      </c>
      <c r="E184" s="5">
        <v>138939010.3362</v>
      </c>
      <c r="F184" s="5">
        <v>-2017457.56</v>
      </c>
      <c r="G184" s="5">
        <v>230104.07139999999</v>
      </c>
      <c r="H184" s="5">
        <v>35215684.5079</v>
      </c>
      <c r="I184" s="6">
        <f>E184+F184+G184+H184</f>
        <v>172367341.35549998</v>
      </c>
      <c r="J184" s="11"/>
      <c r="K184" s="18"/>
      <c r="L184" s="136" t="s">
        <v>838</v>
      </c>
      <c r="M184" s="137"/>
      <c r="N184" s="138"/>
      <c r="O184" s="14">
        <f>SUM(O159:O183)</f>
        <v>3803603559.1684003</v>
      </c>
      <c r="P184" s="14">
        <f t="shared" ref="P184:S184" si="23">SUM(P159:P183)</f>
        <v>0</v>
      </c>
      <c r="Q184" s="14">
        <f t="shared" si="23"/>
        <v>6299344.3150999993</v>
      </c>
      <c r="R184" s="14">
        <f t="shared" si="23"/>
        <v>913564288.05400002</v>
      </c>
      <c r="S184" s="14">
        <f t="shared" si="23"/>
        <v>4723467191.5375004</v>
      </c>
    </row>
    <row r="185" spans="1:19" ht="25" customHeight="1">
      <c r="A185" s="148"/>
      <c r="B185" s="146"/>
      <c r="C185" s="1">
        <v>2</v>
      </c>
      <c r="D185" s="5" t="s">
        <v>230</v>
      </c>
      <c r="E185" s="5">
        <v>174644650.4621</v>
      </c>
      <c r="F185" s="5">
        <v>-2544453.37</v>
      </c>
      <c r="G185" s="5">
        <v>289238.02620000002</v>
      </c>
      <c r="H185" s="5">
        <v>35710326.800300002</v>
      </c>
      <c r="I185" s="6">
        <f t="shared" ref="I185:I201" si="24">E185+F185+G185+H185</f>
        <v>208099761.91859999</v>
      </c>
      <c r="J185" s="11"/>
      <c r="K185" s="142">
        <v>27</v>
      </c>
      <c r="L185" s="145" t="s">
        <v>51</v>
      </c>
      <c r="M185" s="12">
        <v>1</v>
      </c>
      <c r="N185" s="5" t="s">
        <v>607</v>
      </c>
      <c r="O185" s="5">
        <v>139784142.0325</v>
      </c>
      <c r="P185" s="5">
        <v>-5788847.5199999996</v>
      </c>
      <c r="Q185" s="5">
        <v>231503.73759999999</v>
      </c>
      <c r="R185" s="5">
        <v>41778304.440099999</v>
      </c>
      <c r="S185" s="6">
        <f>O185+P185+Q185+R185</f>
        <v>176005102.69020003</v>
      </c>
    </row>
    <row r="186" spans="1:19" ht="25" customHeight="1">
      <c r="A186" s="148"/>
      <c r="B186" s="146"/>
      <c r="C186" s="1">
        <v>3</v>
      </c>
      <c r="D186" s="5" t="s">
        <v>231</v>
      </c>
      <c r="E186" s="5">
        <v>167186358.0235</v>
      </c>
      <c r="F186" s="5">
        <v>-2434582.2599999998</v>
      </c>
      <c r="G186" s="5">
        <v>276885.96289999998</v>
      </c>
      <c r="H186" s="5">
        <v>45118934.82</v>
      </c>
      <c r="I186" s="6">
        <f t="shared" si="24"/>
        <v>210147596.54640001</v>
      </c>
      <c r="J186" s="11"/>
      <c r="K186" s="143"/>
      <c r="L186" s="146"/>
      <c r="M186" s="12">
        <v>2</v>
      </c>
      <c r="N186" s="5" t="s">
        <v>608</v>
      </c>
      <c r="O186" s="5">
        <v>144305738.14570001</v>
      </c>
      <c r="P186" s="5">
        <v>-5788847.5199999996</v>
      </c>
      <c r="Q186" s="5">
        <v>238992.18650000001</v>
      </c>
      <c r="R186" s="5">
        <v>45607538.280299999</v>
      </c>
      <c r="S186" s="6">
        <f t="shared" ref="S186:S204" si="25">O186+P186+Q186+R186</f>
        <v>184363421.0925</v>
      </c>
    </row>
    <row r="187" spans="1:19" ht="25" customHeight="1">
      <c r="A187" s="148"/>
      <c r="B187" s="146"/>
      <c r="C187" s="1">
        <v>4</v>
      </c>
      <c r="D187" s="5" t="s">
        <v>232</v>
      </c>
      <c r="E187" s="5">
        <v>107871565.759</v>
      </c>
      <c r="F187" s="5">
        <v>-1558697.37</v>
      </c>
      <c r="G187" s="5">
        <v>178651.67180000001</v>
      </c>
      <c r="H187" s="5">
        <v>26421409.229400001</v>
      </c>
      <c r="I187" s="6">
        <f t="shared" si="24"/>
        <v>132912929.2902</v>
      </c>
      <c r="J187" s="11"/>
      <c r="K187" s="143"/>
      <c r="L187" s="146"/>
      <c r="M187" s="12">
        <v>3</v>
      </c>
      <c r="N187" s="5" t="s">
        <v>609</v>
      </c>
      <c r="O187" s="5">
        <v>221802696.70190001</v>
      </c>
      <c r="P187" s="5">
        <v>-5788847.5199999996</v>
      </c>
      <c r="Q187" s="5">
        <v>367338.90240000002</v>
      </c>
      <c r="R187" s="5">
        <v>67221208.222299993</v>
      </c>
      <c r="S187" s="6">
        <f t="shared" si="25"/>
        <v>283602396.30659997</v>
      </c>
    </row>
    <row r="188" spans="1:19" ht="25" customHeight="1">
      <c r="A188" s="148"/>
      <c r="B188" s="146"/>
      <c r="C188" s="1">
        <v>5</v>
      </c>
      <c r="D188" s="5" t="s">
        <v>233</v>
      </c>
      <c r="E188" s="5">
        <v>128860308.1345</v>
      </c>
      <c r="F188" s="5">
        <v>-1868649.67</v>
      </c>
      <c r="G188" s="5">
        <v>213412.2121</v>
      </c>
      <c r="H188" s="5">
        <v>32166316.081799999</v>
      </c>
      <c r="I188" s="6">
        <f t="shared" si="24"/>
        <v>159371386.75839999</v>
      </c>
      <c r="J188" s="11"/>
      <c r="K188" s="143"/>
      <c r="L188" s="146"/>
      <c r="M188" s="12">
        <v>4</v>
      </c>
      <c r="N188" s="5" t="s">
        <v>610</v>
      </c>
      <c r="O188" s="5">
        <v>145837135.06830001</v>
      </c>
      <c r="P188" s="5">
        <v>-5788847.5199999996</v>
      </c>
      <c r="Q188" s="5">
        <v>241528.41209999999</v>
      </c>
      <c r="R188" s="5">
        <v>40252603.249399997</v>
      </c>
      <c r="S188" s="6">
        <f t="shared" si="25"/>
        <v>180542419.20979998</v>
      </c>
    </row>
    <row r="189" spans="1:19" ht="25" customHeight="1">
      <c r="A189" s="148"/>
      <c r="B189" s="146"/>
      <c r="C189" s="1">
        <v>6</v>
      </c>
      <c r="D189" s="5" t="s">
        <v>234</v>
      </c>
      <c r="E189" s="5">
        <v>148244226.44240001</v>
      </c>
      <c r="F189" s="5">
        <v>-2154700.0699999998</v>
      </c>
      <c r="G189" s="5">
        <v>245514.9204</v>
      </c>
      <c r="H189" s="5">
        <v>37122987.011699997</v>
      </c>
      <c r="I189" s="6">
        <f t="shared" si="24"/>
        <v>183458028.30450001</v>
      </c>
      <c r="J189" s="11"/>
      <c r="K189" s="143"/>
      <c r="L189" s="146"/>
      <c r="M189" s="12">
        <v>5</v>
      </c>
      <c r="N189" s="5" t="s">
        <v>611</v>
      </c>
      <c r="O189" s="5">
        <v>130696128.8928</v>
      </c>
      <c r="P189" s="5">
        <v>-5788847.5199999996</v>
      </c>
      <c r="Q189" s="5">
        <v>216452.6097</v>
      </c>
      <c r="R189" s="5">
        <v>39237503.077600002</v>
      </c>
      <c r="S189" s="6">
        <f t="shared" si="25"/>
        <v>164361237.06010002</v>
      </c>
    </row>
    <row r="190" spans="1:19" ht="25" customHeight="1">
      <c r="A190" s="148"/>
      <c r="B190" s="146"/>
      <c r="C190" s="1">
        <v>7</v>
      </c>
      <c r="D190" s="5" t="s">
        <v>235</v>
      </c>
      <c r="E190" s="5">
        <v>169954188.63389999</v>
      </c>
      <c r="F190" s="5">
        <v>-2475446.61</v>
      </c>
      <c r="G190" s="5">
        <v>281469.91009999998</v>
      </c>
      <c r="H190" s="5">
        <v>38449595.266400002</v>
      </c>
      <c r="I190" s="6">
        <f t="shared" si="24"/>
        <v>206209807.20039999</v>
      </c>
      <c r="J190" s="11"/>
      <c r="K190" s="143"/>
      <c r="L190" s="146"/>
      <c r="M190" s="12">
        <v>6</v>
      </c>
      <c r="N190" s="5" t="s">
        <v>612</v>
      </c>
      <c r="O190" s="5">
        <v>99417250.513899997</v>
      </c>
      <c r="P190" s="5">
        <v>-5788847.5199999996</v>
      </c>
      <c r="Q190" s="5">
        <v>164650.0436</v>
      </c>
      <c r="R190" s="5">
        <v>30343329.3004</v>
      </c>
      <c r="S190" s="6">
        <f t="shared" si="25"/>
        <v>124136382.3379</v>
      </c>
    </row>
    <row r="191" spans="1:19" ht="25" customHeight="1">
      <c r="A191" s="148"/>
      <c r="B191" s="146"/>
      <c r="C191" s="1">
        <v>8</v>
      </c>
      <c r="D191" s="5" t="s">
        <v>236</v>
      </c>
      <c r="E191" s="5">
        <v>134629880.1539</v>
      </c>
      <c r="F191" s="5">
        <v>-1953847.98</v>
      </c>
      <c r="G191" s="5">
        <v>222967.49830000001</v>
      </c>
      <c r="H191" s="5">
        <v>37921627.398100004</v>
      </c>
      <c r="I191" s="6">
        <f t="shared" si="24"/>
        <v>170820627.07029998</v>
      </c>
      <c r="J191" s="11"/>
      <c r="K191" s="143"/>
      <c r="L191" s="146"/>
      <c r="M191" s="12">
        <v>7</v>
      </c>
      <c r="N191" s="5" t="s">
        <v>794</v>
      </c>
      <c r="O191" s="5">
        <v>96849970.255099997</v>
      </c>
      <c r="P191" s="5">
        <v>-5788847.5199999996</v>
      </c>
      <c r="Q191" s="5">
        <v>160398.23819999999</v>
      </c>
      <c r="R191" s="5">
        <v>30715308.440099999</v>
      </c>
      <c r="S191" s="6">
        <f t="shared" si="25"/>
        <v>121936829.41339999</v>
      </c>
    </row>
    <row r="192" spans="1:19" ht="25" customHeight="1">
      <c r="A192" s="148"/>
      <c r="B192" s="146"/>
      <c r="C192" s="1">
        <v>9</v>
      </c>
      <c r="D192" s="5" t="s">
        <v>237</v>
      </c>
      <c r="E192" s="5">
        <v>143498857.72999999</v>
      </c>
      <c r="F192" s="5">
        <v>-2084922.28</v>
      </c>
      <c r="G192" s="5">
        <v>237655.8702</v>
      </c>
      <c r="H192" s="5">
        <v>38878994.529899999</v>
      </c>
      <c r="I192" s="6">
        <f t="shared" si="24"/>
        <v>180530585.85009998</v>
      </c>
      <c r="J192" s="11"/>
      <c r="K192" s="143"/>
      <c r="L192" s="146"/>
      <c r="M192" s="12">
        <v>8</v>
      </c>
      <c r="N192" s="5" t="s">
        <v>613</v>
      </c>
      <c r="O192" s="5">
        <v>217472503.82120001</v>
      </c>
      <c r="P192" s="5">
        <v>-5788847.5199999996</v>
      </c>
      <c r="Q192" s="5">
        <v>360167.44630000001</v>
      </c>
      <c r="R192" s="5">
        <v>67086028.421400003</v>
      </c>
      <c r="S192" s="6">
        <f t="shared" si="25"/>
        <v>279129852.16890001</v>
      </c>
    </row>
    <row r="193" spans="1:19" ht="25" customHeight="1">
      <c r="A193" s="148"/>
      <c r="B193" s="146"/>
      <c r="C193" s="1">
        <v>10</v>
      </c>
      <c r="D193" s="5" t="s">
        <v>238</v>
      </c>
      <c r="E193" s="5">
        <v>112365197.94859999</v>
      </c>
      <c r="F193" s="5">
        <v>-1625005.68</v>
      </c>
      <c r="G193" s="5">
        <v>186093.80809999999</v>
      </c>
      <c r="H193" s="5">
        <v>30161618.409000002</v>
      </c>
      <c r="I193" s="6">
        <f t="shared" si="24"/>
        <v>141087904.48569998</v>
      </c>
      <c r="J193" s="11"/>
      <c r="K193" s="143"/>
      <c r="L193" s="146"/>
      <c r="M193" s="12">
        <v>9</v>
      </c>
      <c r="N193" s="5" t="s">
        <v>614</v>
      </c>
      <c r="O193" s="5">
        <v>129423182.0262</v>
      </c>
      <c r="P193" s="5">
        <v>-5788847.5199999996</v>
      </c>
      <c r="Q193" s="5">
        <v>214344.4166</v>
      </c>
      <c r="R193" s="5">
        <v>34649056.292999998</v>
      </c>
      <c r="S193" s="6">
        <f t="shared" si="25"/>
        <v>158497735.21579999</v>
      </c>
    </row>
    <row r="194" spans="1:19" ht="25" customHeight="1">
      <c r="A194" s="148"/>
      <c r="B194" s="146"/>
      <c r="C194" s="1">
        <v>11</v>
      </c>
      <c r="D194" s="5" t="s">
        <v>239</v>
      </c>
      <c r="E194" s="5">
        <v>153320728.19839999</v>
      </c>
      <c r="F194" s="5">
        <v>-2231802.6</v>
      </c>
      <c r="G194" s="5">
        <v>253922.37719999999</v>
      </c>
      <c r="H194" s="5">
        <v>36591029.4617</v>
      </c>
      <c r="I194" s="6">
        <f t="shared" si="24"/>
        <v>187933877.4373</v>
      </c>
      <c r="J194" s="11"/>
      <c r="K194" s="143"/>
      <c r="L194" s="146"/>
      <c r="M194" s="12">
        <v>10</v>
      </c>
      <c r="N194" s="5" t="s">
        <v>615</v>
      </c>
      <c r="O194" s="5">
        <v>161701610.80180001</v>
      </c>
      <c r="P194" s="5">
        <v>-5788847.5199999996</v>
      </c>
      <c r="Q194" s="5">
        <v>267802.3897</v>
      </c>
      <c r="R194" s="5">
        <v>48271863.315099999</v>
      </c>
      <c r="S194" s="6">
        <f t="shared" si="25"/>
        <v>204452428.98659998</v>
      </c>
    </row>
    <row r="195" spans="1:19" ht="25" customHeight="1">
      <c r="A195" s="148"/>
      <c r="B195" s="146"/>
      <c r="C195" s="1">
        <v>12</v>
      </c>
      <c r="D195" s="5" t="s">
        <v>240</v>
      </c>
      <c r="E195" s="5">
        <v>132312694.2643</v>
      </c>
      <c r="F195" s="5">
        <v>-2540598.25</v>
      </c>
      <c r="G195" s="5">
        <v>219129.88709999999</v>
      </c>
      <c r="H195" s="5">
        <v>32518503.271499999</v>
      </c>
      <c r="I195" s="6">
        <f t="shared" si="24"/>
        <v>162509729.17289999</v>
      </c>
      <c r="J195" s="11"/>
      <c r="K195" s="143"/>
      <c r="L195" s="146"/>
      <c r="M195" s="12">
        <v>11</v>
      </c>
      <c r="N195" s="5" t="s">
        <v>616</v>
      </c>
      <c r="O195" s="5">
        <v>124752863.4955</v>
      </c>
      <c r="P195" s="5">
        <v>-5788847.5199999996</v>
      </c>
      <c r="Q195" s="5">
        <v>206609.66089999999</v>
      </c>
      <c r="R195" s="5">
        <v>38078304.993000001</v>
      </c>
      <c r="S195" s="6">
        <f t="shared" si="25"/>
        <v>157248930.62940001</v>
      </c>
    </row>
    <row r="196" spans="1:19" ht="25" customHeight="1">
      <c r="A196" s="148"/>
      <c r="B196" s="146"/>
      <c r="C196" s="1">
        <v>13</v>
      </c>
      <c r="D196" s="5" t="s">
        <v>241</v>
      </c>
      <c r="E196" s="5">
        <v>145828581.3479</v>
      </c>
      <c r="F196" s="5">
        <v>-2119233.0099999998</v>
      </c>
      <c r="G196" s="5">
        <v>241514.2458</v>
      </c>
      <c r="H196" s="5">
        <v>37378091.9485</v>
      </c>
      <c r="I196" s="6">
        <f t="shared" si="24"/>
        <v>181328954.53220001</v>
      </c>
      <c r="J196" s="11"/>
      <c r="K196" s="143"/>
      <c r="L196" s="146"/>
      <c r="M196" s="12">
        <v>12</v>
      </c>
      <c r="N196" s="5" t="s">
        <v>617</v>
      </c>
      <c r="O196" s="5">
        <v>112708755.1011</v>
      </c>
      <c r="P196" s="5">
        <v>-5788847.5199999996</v>
      </c>
      <c r="Q196" s="5">
        <v>186662.79089999999</v>
      </c>
      <c r="R196" s="5">
        <v>35317054.163500004</v>
      </c>
      <c r="S196" s="6">
        <f t="shared" si="25"/>
        <v>142423624.53550002</v>
      </c>
    </row>
    <row r="197" spans="1:19" ht="25" customHeight="1">
      <c r="A197" s="148"/>
      <c r="B197" s="146"/>
      <c r="C197" s="1">
        <v>14</v>
      </c>
      <c r="D197" s="5" t="s">
        <v>242</v>
      </c>
      <c r="E197" s="5">
        <v>138061228.84650001</v>
      </c>
      <c r="F197" s="5">
        <v>-2004350.13</v>
      </c>
      <c r="G197" s="5">
        <v>228650.3321</v>
      </c>
      <c r="H197" s="5">
        <v>36412901.911499999</v>
      </c>
      <c r="I197" s="6">
        <f t="shared" si="24"/>
        <v>172698430.96010002</v>
      </c>
      <c r="J197" s="11"/>
      <c r="K197" s="143"/>
      <c r="L197" s="146"/>
      <c r="M197" s="12">
        <v>13</v>
      </c>
      <c r="N197" s="5" t="s">
        <v>853</v>
      </c>
      <c r="O197" s="5">
        <v>101636019.29269999</v>
      </c>
      <c r="P197" s="5">
        <v>-5788847.5199999996</v>
      </c>
      <c r="Q197" s="5">
        <v>168324.6612</v>
      </c>
      <c r="R197" s="5">
        <v>31319471.404599998</v>
      </c>
      <c r="S197" s="6">
        <f t="shared" si="25"/>
        <v>127334967.83849999</v>
      </c>
    </row>
    <row r="198" spans="1:19" ht="25" customHeight="1">
      <c r="A198" s="148"/>
      <c r="B198" s="146"/>
      <c r="C198" s="1">
        <v>15</v>
      </c>
      <c r="D198" s="5" t="s">
        <v>243</v>
      </c>
      <c r="E198" s="5">
        <v>156602188.5314</v>
      </c>
      <c r="F198" s="5">
        <v>-2278449.64</v>
      </c>
      <c r="G198" s="5">
        <v>259356.9731</v>
      </c>
      <c r="H198" s="5">
        <v>38942672.977799997</v>
      </c>
      <c r="I198" s="6">
        <f t="shared" si="24"/>
        <v>193525768.8423</v>
      </c>
      <c r="J198" s="11"/>
      <c r="K198" s="143"/>
      <c r="L198" s="146"/>
      <c r="M198" s="12">
        <v>14</v>
      </c>
      <c r="N198" s="5" t="s">
        <v>618</v>
      </c>
      <c r="O198" s="5">
        <v>116843511.368</v>
      </c>
      <c r="P198" s="5">
        <v>-5788847.5199999996</v>
      </c>
      <c r="Q198" s="5">
        <v>193510.57430000001</v>
      </c>
      <c r="R198" s="5">
        <v>32460285.662099998</v>
      </c>
      <c r="S198" s="6">
        <f t="shared" si="25"/>
        <v>143708460.0844</v>
      </c>
    </row>
    <row r="199" spans="1:19" ht="25" customHeight="1">
      <c r="A199" s="148"/>
      <c r="B199" s="146"/>
      <c r="C199" s="1">
        <v>16</v>
      </c>
      <c r="D199" s="5" t="s">
        <v>244</v>
      </c>
      <c r="E199" s="5">
        <v>147179192.22710001</v>
      </c>
      <c r="F199" s="5">
        <v>-2139279.5699999998</v>
      </c>
      <c r="G199" s="5">
        <v>243751.06219999999</v>
      </c>
      <c r="H199" s="5">
        <v>37335613.573600002</v>
      </c>
      <c r="I199" s="6">
        <f t="shared" si="24"/>
        <v>182619277.29290003</v>
      </c>
      <c r="J199" s="11"/>
      <c r="K199" s="143"/>
      <c r="L199" s="146"/>
      <c r="M199" s="12">
        <v>15</v>
      </c>
      <c r="N199" s="5" t="s">
        <v>619</v>
      </c>
      <c r="O199" s="5">
        <v>122384013.1582</v>
      </c>
      <c r="P199" s="5">
        <v>-5788847.5199999996</v>
      </c>
      <c r="Q199" s="5">
        <v>202686.48550000001</v>
      </c>
      <c r="R199" s="5">
        <v>37796211.033399999</v>
      </c>
      <c r="S199" s="6">
        <f t="shared" si="25"/>
        <v>154594063.15709999</v>
      </c>
    </row>
    <row r="200" spans="1:19" ht="25" customHeight="1">
      <c r="A200" s="148"/>
      <c r="B200" s="146"/>
      <c r="C200" s="1">
        <v>17</v>
      </c>
      <c r="D200" s="5" t="s">
        <v>245</v>
      </c>
      <c r="E200" s="5">
        <v>147759405.95730001</v>
      </c>
      <c r="F200" s="5">
        <v>-2147660.84</v>
      </c>
      <c r="G200" s="5">
        <v>244711.98420000001</v>
      </c>
      <c r="H200" s="5">
        <v>39256058.557999998</v>
      </c>
      <c r="I200" s="6">
        <f t="shared" si="24"/>
        <v>185112515.6595</v>
      </c>
      <c r="J200" s="11"/>
      <c r="K200" s="143"/>
      <c r="L200" s="146"/>
      <c r="M200" s="12">
        <v>16</v>
      </c>
      <c r="N200" s="5" t="s">
        <v>620</v>
      </c>
      <c r="O200" s="5">
        <v>148390984.07659999</v>
      </c>
      <c r="P200" s="5">
        <v>-5788847.5199999996</v>
      </c>
      <c r="Q200" s="5">
        <v>245757.97330000001</v>
      </c>
      <c r="R200" s="5">
        <v>43931324.394599997</v>
      </c>
      <c r="S200" s="6">
        <f t="shared" si="25"/>
        <v>186779218.92449999</v>
      </c>
    </row>
    <row r="201" spans="1:19" ht="25" customHeight="1">
      <c r="A201" s="148"/>
      <c r="B201" s="147"/>
      <c r="C201" s="1">
        <v>18</v>
      </c>
      <c r="D201" s="5" t="s">
        <v>246</v>
      </c>
      <c r="E201" s="5">
        <v>162947378.56389999</v>
      </c>
      <c r="F201" s="5">
        <v>-2372129.21</v>
      </c>
      <c r="G201" s="5">
        <v>269865.57010000001</v>
      </c>
      <c r="H201" s="5">
        <v>40382009.295699999</v>
      </c>
      <c r="I201" s="6">
        <f t="shared" si="24"/>
        <v>201227124.21969998</v>
      </c>
      <c r="J201" s="11"/>
      <c r="K201" s="143"/>
      <c r="L201" s="146"/>
      <c r="M201" s="12">
        <v>17</v>
      </c>
      <c r="N201" s="5" t="s">
        <v>854</v>
      </c>
      <c r="O201" s="5">
        <v>124571267.6382</v>
      </c>
      <c r="P201" s="5">
        <v>-5788847.5199999996</v>
      </c>
      <c r="Q201" s="5">
        <v>206308.9106</v>
      </c>
      <c r="R201" s="5">
        <v>34590619.191600002</v>
      </c>
      <c r="S201" s="6">
        <f t="shared" si="25"/>
        <v>153579348.22040001</v>
      </c>
    </row>
    <row r="202" spans="1:19" ht="25" customHeight="1">
      <c r="A202" s="1"/>
      <c r="B202" s="136" t="s">
        <v>821</v>
      </c>
      <c r="C202" s="137"/>
      <c r="D202" s="138"/>
      <c r="E202" s="14">
        <f>SUM(E184:E201)</f>
        <v>2610205641.5609002</v>
      </c>
      <c r="F202" s="14">
        <f t="shared" ref="F202:I202" si="26">SUM(F184:F201)</f>
        <v>-38551266.100000001</v>
      </c>
      <c r="G202" s="14">
        <f t="shared" si="26"/>
        <v>4322896.3832999999</v>
      </c>
      <c r="H202" s="14">
        <f t="shared" si="26"/>
        <v>655984375.05279994</v>
      </c>
      <c r="I202" s="14">
        <f t="shared" si="26"/>
        <v>3231961646.8969998</v>
      </c>
      <c r="J202" s="11"/>
      <c r="K202" s="143"/>
      <c r="L202" s="146"/>
      <c r="M202" s="12">
        <v>18</v>
      </c>
      <c r="N202" s="5" t="s">
        <v>621</v>
      </c>
      <c r="O202" s="5">
        <v>115776034.4632</v>
      </c>
      <c r="P202" s="5">
        <v>-5788847.5199999996</v>
      </c>
      <c r="Q202" s="5">
        <v>191742.67060000001</v>
      </c>
      <c r="R202" s="5">
        <v>35973239.4472</v>
      </c>
      <c r="S202" s="6">
        <f t="shared" si="25"/>
        <v>146152169.06099999</v>
      </c>
    </row>
    <row r="203" spans="1:19" ht="25" customHeight="1">
      <c r="A203" s="148">
        <v>10</v>
      </c>
      <c r="B203" s="145" t="s">
        <v>34</v>
      </c>
      <c r="C203" s="1">
        <v>1</v>
      </c>
      <c r="D203" s="5" t="s">
        <v>247</v>
      </c>
      <c r="E203" s="5">
        <v>114105724.6833</v>
      </c>
      <c r="F203" s="5">
        <v>0</v>
      </c>
      <c r="G203" s="5">
        <v>188976.38430000001</v>
      </c>
      <c r="H203" s="5">
        <v>37079432.086800002</v>
      </c>
      <c r="I203" s="6">
        <f t="shared" ref="I203:I264" si="27">E203-F203+G203+H203</f>
        <v>151374133.15439999</v>
      </c>
      <c r="J203" s="11"/>
      <c r="K203" s="143"/>
      <c r="L203" s="146"/>
      <c r="M203" s="12">
        <v>19</v>
      </c>
      <c r="N203" s="5" t="s">
        <v>855</v>
      </c>
      <c r="O203" s="5">
        <v>109968963.138</v>
      </c>
      <c r="P203" s="5">
        <v>-5788847.5199999996</v>
      </c>
      <c r="Q203" s="5">
        <v>182125.27989999999</v>
      </c>
      <c r="R203" s="5">
        <v>31734163.606400002</v>
      </c>
      <c r="S203" s="6">
        <f t="shared" si="25"/>
        <v>136096404.5043</v>
      </c>
    </row>
    <row r="204" spans="1:19" ht="25" customHeight="1">
      <c r="A204" s="148"/>
      <c r="B204" s="146"/>
      <c r="C204" s="1">
        <v>2</v>
      </c>
      <c r="D204" s="5" t="s">
        <v>248</v>
      </c>
      <c r="E204" s="5">
        <v>124370712.523</v>
      </c>
      <c r="F204" s="5">
        <v>0</v>
      </c>
      <c r="G204" s="5">
        <v>205976.76089999999</v>
      </c>
      <c r="H204" s="5">
        <v>39887307.431000002</v>
      </c>
      <c r="I204" s="6">
        <f t="shared" si="27"/>
        <v>164463996.71490002</v>
      </c>
      <c r="J204" s="11"/>
      <c r="K204" s="144"/>
      <c r="L204" s="147"/>
      <c r="M204" s="12">
        <v>20</v>
      </c>
      <c r="N204" s="5" t="s">
        <v>856</v>
      </c>
      <c r="O204" s="5">
        <v>149154256.67460001</v>
      </c>
      <c r="P204" s="5">
        <v>-5788847.5199999996</v>
      </c>
      <c r="Q204" s="5">
        <v>247022.06849999999</v>
      </c>
      <c r="R204" s="5">
        <v>45852708.127599999</v>
      </c>
      <c r="S204" s="6">
        <f t="shared" si="25"/>
        <v>189465139.35070002</v>
      </c>
    </row>
    <row r="205" spans="1:19" ht="25" customHeight="1">
      <c r="A205" s="148"/>
      <c r="B205" s="146"/>
      <c r="C205" s="1">
        <v>3</v>
      </c>
      <c r="D205" s="5" t="s">
        <v>249</v>
      </c>
      <c r="E205" s="5">
        <v>106316463.919</v>
      </c>
      <c r="F205" s="5">
        <v>0</v>
      </c>
      <c r="G205" s="5">
        <v>176076.18729999999</v>
      </c>
      <c r="H205" s="5">
        <v>35666067.814000003</v>
      </c>
      <c r="I205" s="6">
        <f t="shared" si="27"/>
        <v>142158607.92030001</v>
      </c>
      <c r="J205" s="11"/>
      <c r="K205" s="18"/>
      <c r="L205" s="136" t="s">
        <v>839</v>
      </c>
      <c r="M205" s="137"/>
      <c r="N205" s="138"/>
      <c r="O205" s="14">
        <f>SUM(O185:O204)</f>
        <v>2713477026.6655002</v>
      </c>
      <c r="P205" s="14">
        <f t="shared" ref="P205:S205" si="28">SUM(P185:P204)</f>
        <v>-115776950.39999995</v>
      </c>
      <c r="Q205" s="14">
        <f t="shared" si="28"/>
        <v>4493929.4583999999</v>
      </c>
      <c r="R205" s="14">
        <f t="shared" si="28"/>
        <v>812216125.06369996</v>
      </c>
      <c r="S205" s="14">
        <f t="shared" si="28"/>
        <v>3414410130.7876</v>
      </c>
    </row>
    <row r="206" spans="1:19" ht="25" customHeight="1">
      <c r="A206" s="148"/>
      <c r="B206" s="146"/>
      <c r="C206" s="1">
        <v>4</v>
      </c>
      <c r="D206" s="5" t="s">
        <v>250</v>
      </c>
      <c r="E206" s="5">
        <v>152795982.7529</v>
      </c>
      <c r="F206" s="5">
        <v>0</v>
      </c>
      <c r="G206" s="5">
        <v>253053.31909999999</v>
      </c>
      <c r="H206" s="5">
        <v>45289962.183300003</v>
      </c>
      <c r="I206" s="6">
        <f t="shared" si="27"/>
        <v>198338998.25529999</v>
      </c>
      <c r="J206" s="11"/>
      <c r="K206" s="142">
        <v>28</v>
      </c>
      <c r="L206" s="145" t="s">
        <v>52</v>
      </c>
      <c r="M206" s="12">
        <v>1</v>
      </c>
      <c r="N206" s="5" t="s">
        <v>622</v>
      </c>
      <c r="O206" s="5">
        <v>143772712.39930001</v>
      </c>
      <c r="P206" s="5">
        <v>-2620951.4900000002</v>
      </c>
      <c r="Q206" s="5">
        <v>238109.41500000001</v>
      </c>
      <c r="R206" s="5">
        <v>37822706.407799996</v>
      </c>
      <c r="S206" s="6">
        <f>O206+P206+Q206+R206</f>
        <v>179212576.73209998</v>
      </c>
    </row>
    <row r="207" spans="1:19" ht="25" customHeight="1">
      <c r="A207" s="148"/>
      <c r="B207" s="146"/>
      <c r="C207" s="1">
        <v>5</v>
      </c>
      <c r="D207" s="5" t="s">
        <v>251</v>
      </c>
      <c r="E207" s="5">
        <v>139020601.5873</v>
      </c>
      <c r="F207" s="5">
        <v>0</v>
      </c>
      <c r="G207" s="5">
        <v>230239.19889999999</v>
      </c>
      <c r="H207" s="5">
        <v>44595757.580600001</v>
      </c>
      <c r="I207" s="6">
        <f t="shared" si="27"/>
        <v>183846598.36680001</v>
      </c>
      <c r="J207" s="11"/>
      <c r="K207" s="143"/>
      <c r="L207" s="146"/>
      <c r="M207" s="12">
        <v>2</v>
      </c>
      <c r="N207" s="5" t="s">
        <v>623</v>
      </c>
      <c r="O207" s="5">
        <v>152088471.93799999</v>
      </c>
      <c r="P207" s="5">
        <v>-2620951.4900000002</v>
      </c>
      <c r="Q207" s="5">
        <v>251881.57389999999</v>
      </c>
      <c r="R207" s="5">
        <v>40825372.0902</v>
      </c>
      <c r="S207" s="6">
        <f t="shared" ref="S207:S223" si="29">O207+P207+Q207+R207</f>
        <v>190544774.11210001</v>
      </c>
    </row>
    <row r="208" spans="1:19" ht="25" customHeight="1">
      <c r="A208" s="148"/>
      <c r="B208" s="146"/>
      <c r="C208" s="1">
        <v>6</v>
      </c>
      <c r="D208" s="5" t="s">
        <v>252</v>
      </c>
      <c r="E208" s="5">
        <v>142404463.9567</v>
      </c>
      <c r="F208" s="5">
        <v>0</v>
      </c>
      <c r="G208" s="5">
        <v>235843.38810000001</v>
      </c>
      <c r="H208" s="5">
        <v>44814798.924699999</v>
      </c>
      <c r="I208" s="6">
        <f t="shared" si="27"/>
        <v>187455106.26949999</v>
      </c>
      <c r="J208" s="11"/>
      <c r="K208" s="143"/>
      <c r="L208" s="146"/>
      <c r="M208" s="12">
        <v>3</v>
      </c>
      <c r="N208" s="5" t="s">
        <v>624</v>
      </c>
      <c r="O208" s="5">
        <v>154838583.0282</v>
      </c>
      <c r="P208" s="5">
        <v>-2620951.4900000002</v>
      </c>
      <c r="Q208" s="5">
        <v>256436.17499999999</v>
      </c>
      <c r="R208" s="5">
        <v>42053098.823899999</v>
      </c>
      <c r="S208" s="6">
        <f t="shared" si="29"/>
        <v>194527166.53710002</v>
      </c>
    </row>
    <row r="209" spans="1:19" ht="25" customHeight="1">
      <c r="A209" s="148"/>
      <c r="B209" s="146"/>
      <c r="C209" s="1">
        <v>7</v>
      </c>
      <c r="D209" s="5" t="s">
        <v>253</v>
      </c>
      <c r="E209" s="5">
        <v>150975008.77250001</v>
      </c>
      <c r="F209" s="5">
        <v>0</v>
      </c>
      <c r="G209" s="5">
        <v>250037.51010000001</v>
      </c>
      <c r="H209" s="5">
        <v>43255302.783799998</v>
      </c>
      <c r="I209" s="6">
        <f t="shared" si="27"/>
        <v>194480349.06640002</v>
      </c>
      <c r="J209" s="11"/>
      <c r="K209" s="143"/>
      <c r="L209" s="146"/>
      <c r="M209" s="12">
        <v>4</v>
      </c>
      <c r="N209" s="5" t="s">
        <v>857</v>
      </c>
      <c r="O209" s="5">
        <v>114846433.6945</v>
      </c>
      <c r="P209" s="5">
        <v>-2620951.4900000002</v>
      </c>
      <c r="Q209" s="5">
        <v>190203.11079999999</v>
      </c>
      <c r="R209" s="5">
        <v>30548734.515500002</v>
      </c>
      <c r="S209" s="6">
        <f t="shared" si="29"/>
        <v>142964419.8308</v>
      </c>
    </row>
    <row r="210" spans="1:19" ht="25" customHeight="1">
      <c r="A210" s="148"/>
      <c r="B210" s="146"/>
      <c r="C210" s="1">
        <v>8</v>
      </c>
      <c r="D210" s="5" t="s">
        <v>254</v>
      </c>
      <c r="E210" s="5">
        <v>141994204.48550001</v>
      </c>
      <c r="F210" s="5">
        <v>0</v>
      </c>
      <c r="G210" s="5">
        <v>235163.9362</v>
      </c>
      <c r="H210" s="5">
        <v>41607564.272799999</v>
      </c>
      <c r="I210" s="6">
        <f t="shared" si="27"/>
        <v>183836932.6945</v>
      </c>
      <c r="J210" s="11"/>
      <c r="K210" s="143"/>
      <c r="L210" s="146"/>
      <c r="M210" s="12">
        <v>5</v>
      </c>
      <c r="N210" s="5" t="s">
        <v>625</v>
      </c>
      <c r="O210" s="5">
        <v>120345163.5519</v>
      </c>
      <c r="P210" s="5">
        <v>-2620951.4900000002</v>
      </c>
      <c r="Q210" s="5">
        <v>199309.8413</v>
      </c>
      <c r="R210" s="5">
        <v>34394552.914499998</v>
      </c>
      <c r="S210" s="6">
        <f t="shared" si="29"/>
        <v>152318074.8177</v>
      </c>
    </row>
    <row r="211" spans="1:19" ht="25" customHeight="1">
      <c r="A211" s="148"/>
      <c r="B211" s="146"/>
      <c r="C211" s="1">
        <v>9</v>
      </c>
      <c r="D211" s="5" t="s">
        <v>255</v>
      </c>
      <c r="E211" s="5">
        <v>133606082.3496</v>
      </c>
      <c r="F211" s="5">
        <v>0</v>
      </c>
      <c r="G211" s="5">
        <v>221271.9339</v>
      </c>
      <c r="H211" s="5">
        <v>40165098.792800002</v>
      </c>
      <c r="I211" s="6">
        <f t="shared" si="27"/>
        <v>173992453.0763</v>
      </c>
      <c r="J211" s="11"/>
      <c r="K211" s="143"/>
      <c r="L211" s="146"/>
      <c r="M211" s="12">
        <v>6</v>
      </c>
      <c r="N211" s="5" t="s">
        <v>626</v>
      </c>
      <c r="O211" s="5">
        <v>184942215.69679999</v>
      </c>
      <c r="P211" s="5">
        <v>-2620951.4900000002</v>
      </c>
      <c r="Q211" s="5">
        <v>306292.35590000002</v>
      </c>
      <c r="R211" s="5">
        <v>51731988.216300003</v>
      </c>
      <c r="S211" s="6">
        <f t="shared" si="29"/>
        <v>234359544.77899998</v>
      </c>
    </row>
    <row r="212" spans="1:19" ht="25" customHeight="1">
      <c r="A212" s="148"/>
      <c r="B212" s="146"/>
      <c r="C212" s="1">
        <v>10</v>
      </c>
      <c r="D212" s="5" t="s">
        <v>256</v>
      </c>
      <c r="E212" s="5">
        <v>149401420.3515</v>
      </c>
      <c r="F212" s="5">
        <v>0</v>
      </c>
      <c r="G212" s="5">
        <v>247431.40900000001</v>
      </c>
      <c r="H212" s="5">
        <v>46701683.645999998</v>
      </c>
      <c r="I212" s="6">
        <f t="shared" si="27"/>
        <v>196350535.40650001</v>
      </c>
      <c r="J212" s="11"/>
      <c r="K212" s="143"/>
      <c r="L212" s="146"/>
      <c r="M212" s="12">
        <v>7</v>
      </c>
      <c r="N212" s="5" t="s">
        <v>627</v>
      </c>
      <c r="O212" s="5">
        <v>130251394.1283</v>
      </c>
      <c r="P212" s="5">
        <v>-2620951.4900000002</v>
      </c>
      <c r="Q212" s="5">
        <v>215716.06150000001</v>
      </c>
      <c r="R212" s="5">
        <v>34194051.855599999</v>
      </c>
      <c r="S212" s="6">
        <f t="shared" si="29"/>
        <v>162040210.55540001</v>
      </c>
    </row>
    <row r="213" spans="1:19" ht="25" customHeight="1">
      <c r="A213" s="148"/>
      <c r="B213" s="146"/>
      <c r="C213" s="1">
        <v>11</v>
      </c>
      <c r="D213" s="5" t="s">
        <v>257</v>
      </c>
      <c r="E213" s="5">
        <v>125543240.25920001</v>
      </c>
      <c r="F213" s="5">
        <v>0</v>
      </c>
      <c r="G213" s="5">
        <v>207918.6447</v>
      </c>
      <c r="H213" s="5">
        <v>36958959.347599998</v>
      </c>
      <c r="I213" s="6">
        <f t="shared" si="27"/>
        <v>162710118.25150001</v>
      </c>
      <c r="J213" s="11"/>
      <c r="K213" s="143"/>
      <c r="L213" s="146"/>
      <c r="M213" s="12">
        <v>8</v>
      </c>
      <c r="N213" s="5" t="s">
        <v>628</v>
      </c>
      <c r="O213" s="5">
        <v>131228876.1212</v>
      </c>
      <c r="P213" s="5">
        <v>-2620951.4900000002</v>
      </c>
      <c r="Q213" s="5">
        <v>217334.91990000001</v>
      </c>
      <c r="R213" s="5">
        <v>37894520.677000001</v>
      </c>
      <c r="S213" s="6">
        <f t="shared" si="29"/>
        <v>166719780.2281</v>
      </c>
    </row>
    <row r="214" spans="1:19" ht="25" customHeight="1">
      <c r="A214" s="148"/>
      <c r="B214" s="146"/>
      <c r="C214" s="1">
        <v>12</v>
      </c>
      <c r="D214" s="5" t="s">
        <v>258</v>
      </c>
      <c r="E214" s="5">
        <v>129478865.76809999</v>
      </c>
      <c r="F214" s="5">
        <v>0</v>
      </c>
      <c r="G214" s="5">
        <v>214436.6373</v>
      </c>
      <c r="H214" s="5">
        <v>40569542.988899998</v>
      </c>
      <c r="I214" s="6">
        <f t="shared" si="27"/>
        <v>170262845.39429998</v>
      </c>
      <c r="J214" s="11"/>
      <c r="K214" s="143"/>
      <c r="L214" s="146"/>
      <c r="M214" s="12">
        <v>9</v>
      </c>
      <c r="N214" s="5" t="s">
        <v>858</v>
      </c>
      <c r="O214" s="5">
        <v>157769152.79719999</v>
      </c>
      <c r="P214" s="5">
        <v>-2620951.4900000002</v>
      </c>
      <c r="Q214" s="5">
        <v>261289.64290000001</v>
      </c>
      <c r="R214" s="5">
        <v>42372195.124799997</v>
      </c>
      <c r="S214" s="6">
        <f t="shared" si="29"/>
        <v>197781686.07489997</v>
      </c>
    </row>
    <row r="215" spans="1:19" ht="25" customHeight="1">
      <c r="A215" s="148"/>
      <c r="B215" s="146"/>
      <c r="C215" s="1">
        <v>13</v>
      </c>
      <c r="D215" s="5" t="s">
        <v>259</v>
      </c>
      <c r="E215" s="5">
        <v>118599846.7604</v>
      </c>
      <c r="F215" s="5">
        <v>0</v>
      </c>
      <c r="G215" s="5">
        <v>196419.33199999999</v>
      </c>
      <c r="H215" s="5">
        <v>39060035.211800002</v>
      </c>
      <c r="I215" s="6">
        <f t="shared" si="27"/>
        <v>157856301.30419999</v>
      </c>
      <c r="J215" s="11"/>
      <c r="K215" s="143"/>
      <c r="L215" s="146"/>
      <c r="M215" s="12">
        <v>10</v>
      </c>
      <c r="N215" s="5" t="s">
        <v>859</v>
      </c>
      <c r="O215" s="5">
        <v>171198891.59380001</v>
      </c>
      <c r="P215" s="5">
        <v>-2620951.4900000002</v>
      </c>
      <c r="Q215" s="5">
        <v>283531.32699999999</v>
      </c>
      <c r="R215" s="5">
        <v>46835162.510799997</v>
      </c>
      <c r="S215" s="6">
        <f t="shared" si="29"/>
        <v>215696633.94159999</v>
      </c>
    </row>
    <row r="216" spans="1:19" ht="25" customHeight="1">
      <c r="A216" s="148"/>
      <c r="B216" s="146"/>
      <c r="C216" s="1">
        <v>14</v>
      </c>
      <c r="D216" s="5" t="s">
        <v>260</v>
      </c>
      <c r="E216" s="5">
        <v>116152544.86399999</v>
      </c>
      <c r="F216" s="5">
        <v>0</v>
      </c>
      <c r="G216" s="5">
        <v>192366.22899999999</v>
      </c>
      <c r="H216" s="5">
        <v>37909051.177599996</v>
      </c>
      <c r="I216" s="6">
        <f t="shared" si="27"/>
        <v>154253962.27059999</v>
      </c>
      <c r="J216" s="11"/>
      <c r="K216" s="143"/>
      <c r="L216" s="146"/>
      <c r="M216" s="12">
        <v>11</v>
      </c>
      <c r="N216" s="5" t="s">
        <v>860</v>
      </c>
      <c r="O216" s="5">
        <v>130992708.116</v>
      </c>
      <c r="P216" s="5">
        <v>-2620951.4900000002</v>
      </c>
      <c r="Q216" s="5">
        <v>216943.7898</v>
      </c>
      <c r="R216" s="5">
        <v>36224408.657300003</v>
      </c>
      <c r="S216" s="6">
        <f t="shared" si="29"/>
        <v>164813109.0731</v>
      </c>
    </row>
    <row r="217" spans="1:19" ht="25" customHeight="1">
      <c r="A217" s="148"/>
      <c r="B217" s="146"/>
      <c r="C217" s="1">
        <v>15</v>
      </c>
      <c r="D217" s="5" t="s">
        <v>261</v>
      </c>
      <c r="E217" s="5">
        <v>126038908.3237</v>
      </c>
      <c r="F217" s="5">
        <v>0</v>
      </c>
      <c r="G217" s="5">
        <v>208739.54610000001</v>
      </c>
      <c r="H217" s="5">
        <v>40591290.665200002</v>
      </c>
      <c r="I217" s="6">
        <f t="shared" si="27"/>
        <v>166838938.535</v>
      </c>
      <c r="J217" s="11"/>
      <c r="K217" s="143"/>
      <c r="L217" s="146"/>
      <c r="M217" s="12">
        <v>12</v>
      </c>
      <c r="N217" s="5" t="s">
        <v>861</v>
      </c>
      <c r="O217" s="5">
        <v>135586039.25400001</v>
      </c>
      <c r="P217" s="5">
        <v>-2620951.4900000002</v>
      </c>
      <c r="Q217" s="5">
        <v>224551.0428</v>
      </c>
      <c r="R217" s="5">
        <v>37624082.846100003</v>
      </c>
      <c r="S217" s="6">
        <f t="shared" si="29"/>
        <v>170813721.65290001</v>
      </c>
    </row>
    <row r="218" spans="1:19" ht="25" customHeight="1">
      <c r="A218" s="148"/>
      <c r="B218" s="146"/>
      <c r="C218" s="1">
        <v>16</v>
      </c>
      <c r="D218" s="5" t="s">
        <v>262</v>
      </c>
      <c r="E218" s="5">
        <v>104088298.7993</v>
      </c>
      <c r="F218" s="5">
        <v>0</v>
      </c>
      <c r="G218" s="5">
        <v>172386.0079</v>
      </c>
      <c r="H218" s="5">
        <v>34184644.266400002</v>
      </c>
      <c r="I218" s="6">
        <f t="shared" si="27"/>
        <v>138445329.07359999</v>
      </c>
      <c r="J218" s="11"/>
      <c r="K218" s="143"/>
      <c r="L218" s="146"/>
      <c r="M218" s="12">
        <v>13</v>
      </c>
      <c r="N218" s="5" t="s">
        <v>862</v>
      </c>
      <c r="O218" s="5">
        <v>126002328.7212</v>
      </c>
      <c r="P218" s="5">
        <v>-2620951.4900000002</v>
      </c>
      <c r="Q218" s="5">
        <v>208678.96479999999</v>
      </c>
      <c r="R218" s="5">
        <v>35456825.204400003</v>
      </c>
      <c r="S218" s="6">
        <f t="shared" si="29"/>
        <v>159046881.40040001</v>
      </c>
    </row>
    <row r="219" spans="1:19" ht="25" customHeight="1">
      <c r="A219" s="148"/>
      <c r="B219" s="146"/>
      <c r="C219" s="1">
        <v>17</v>
      </c>
      <c r="D219" s="5" t="s">
        <v>263</v>
      </c>
      <c r="E219" s="5">
        <v>131107259.1645</v>
      </c>
      <c r="F219" s="5">
        <v>0</v>
      </c>
      <c r="G219" s="5">
        <v>217133.50380000001</v>
      </c>
      <c r="H219" s="5">
        <v>42334625.077100001</v>
      </c>
      <c r="I219" s="6">
        <f t="shared" si="27"/>
        <v>173659017.74540001</v>
      </c>
      <c r="J219" s="11"/>
      <c r="K219" s="143"/>
      <c r="L219" s="146"/>
      <c r="M219" s="12">
        <v>14</v>
      </c>
      <c r="N219" s="5" t="s">
        <v>629</v>
      </c>
      <c r="O219" s="5">
        <v>157583106.31760001</v>
      </c>
      <c r="P219" s="5">
        <v>-2620951.4900000002</v>
      </c>
      <c r="Q219" s="5">
        <v>260981.52170000001</v>
      </c>
      <c r="R219" s="5">
        <v>42120766.953400001</v>
      </c>
      <c r="S219" s="6">
        <f t="shared" si="29"/>
        <v>197343903.30269998</v>
      </c>
    </row>
    <row r="220" spans="1:19" ht="25" customHeight="1">
      <c r="A220" s="148"/>
      <c r="B220" s="146"/>
      <c r="C220" s="1">
        <v>18</v>
      </c>
      <c r="D220" s="5" t="s">
        <v>264</v>
      </c>
      <c r="E220" s="5">
        <v>137845704.73449999</v>
      </c>
      <c r="F220" s="5">
        <v>0</v>
      </c>
      <c r="G220" s="5">
        <v>228293.3915</v>
      </c>
      <c r="H220" s="5">
        <v>40102984.925899997</v>
      </c>
      <c r="I220" s="6">
        <f t="shared" si="27"/>
        <v>178176983.05189997</v>
      </c>
      <c r="J220" s="11"/>
      <c r="K220" s="143"/>
      <c r="L220" s="146"/>
      <c r="M220" s="12">
        <v>15</v>
      </c>
      <c r="N220" s="5" t="s">
        <v>630</v>
      </c>
      <c r="O220" s="5">
        <v>104582941.7085</v>
      </c>
      <c r="P220" s="5">
        <v>-2620951.4900000002</v>
      </c>
      <c r="Q220" s="5">
        <v>173205.21160000001</v>
      </c>
      <c r="R220" s="5">
        <v>29948874.148800001</v>
      </c>
      <c r="S220" s="6">
        <f t="shared" si="29"/>
        <v>132084069.57890001</v>
      </c>
    </row>
    <row r="221" spans="1:19" ht="25" customHeight="1">
      <c r="A221" s="148"/>
      <c r="B221" s="146"/>
      <c r="C221" s="1">
        <v>19</v>
      </c>
      <c r="D221" s="5" t="s">
        <v>265</v>
      </c>
      <c r="E221" s="5">
        <v>180022478.1929</v>
      </c>
      <c r="F221" s="5">
        <v>0</v>
      </c>
      <c r="G221" s="5">
        <v>298144.5245</v>
      </c>
      <c r="H221" s="5">
        <v>54001705.8125</v>
      </c>
      <c r="I221" s="6">
        <f t="shared" si="27"/>
        <v>234322328.52990001</v>
      </c>
      <c r="J221" s="11"/>
      <c r="K221" s="143"/>
      <c r="L221" s="146"/>
      <c r="M221" s="12">
        <v>16</v>
      </c>
      <c r="N221" s="5" t="s">
        <v>631</v>
      </c>
      <c r="O221" s="5">
        <v>172847136.4007</v>
      </c>
      <c r="P221" s="5">
        <v>-2620951.4900000002</v>
      </c>
      <c r="Q221" s="5">
        <v>286261.07040000003</v>
      </c>
      <c r="R221" s="5">
        <v>46292018.206500001</v>
      </c>
      <c r="S221" s="6">
        <f t="shared" si="29"/>
        <v>216804464.18759999</v>
      </c>
    </row>
    <row r="222" spans="1:19" ht="25" customHeight="1">
      <c r="A222" s="148"/>
      <c r="B222" s="146"/>
      <c r="C222" s="1">
        <v>20</v>
      </c>
      <c r="D222" s="5" t="s">
        <v>266</v>
      </c>
      <c r="E222" s="5">
        <v>142706600.23679999</v>
      </c>
      <c r="F222" s="5">
        <v>0</v>
      </c>
      <c r="G222" s="5">
        <v>236343.77160000001</v>
      </c>
      <c r="H222" s="5">
        <v>45595837.774499997</v>
      </c>
      <c r="I222" s="6">
        <f t="shared" si="27"/>
        <v>188538781.78289998</v>
      </c>
      <c r="J222" s="11"/>
      <c r="K222" s="143"/>
      <c r="L222" s="146"/>
      <c r="M222" s="12">
        <v>17</v>
      </c>
      <c r="N222" s="5" t="s">
        <v>632</v>
      </c>
      <c r="O222" s="5">
        <v>139267899.81619999</v>
      </c>
      <c r="P222" s="5">
        <v>-2620951.4900000002</v>
      </c>
      <c r="Q222" s="5">
        <v>230648.7622</v>
      </c>
      <c r="R222" s="5">
        <v>35436094.5057</v>
      </c>
      <c r="S222" s="6">
        <f t="shared" si="29"/>
        <v>172313691.59409997</v>
      </c>
    </row>
    <row r="223" spans="1:19" ht="25" customHeight="1">
      <c r="A223" s="148"/>
      <c r="B223" s="146"/>
      <c r="C223" s="1">
        <v>21</v>
      </c>
      <c r="D223" s="5" t="s">
        <v>267</v>
      </c>
      <c r="E223" s="5">
        <v>113179006.9464</v>
      </c>
      <c r="F223" s="5">
        <v>0</v>
      </c>
      <c r="G223" s="5">
        <v>187441.5992</v>
      </c>
      <c r="H223" s="5">
        <v>38305985.3847</v>
      </c>
      <c r="I223" s="6">
        <f t="shared" si="27"/>
        <v>151672433.9303</v>
      </c>
      <c r="J223" s="11"/>
      <c r="K223" s="144"/>
      <c r="L223" s="147"/>
      <c r="M223" s="12">
        <v>18</v>
      </c>
      <c r="N223" s="5" t="s">
        <v>633</v>
      </c>
      <c r="O223" s="5">
        <v>163398144.64629999</v>
      </c>
      <c r="P223" s="5">
        <v>-2620951.4900000002</v>
      </c>
      <c r="Q223" s="5">
        <v>270612.10710000002</v>
      </c>
      <c r="R223" s="5">
        <v>41223870.878300004</v>
      </c>
      <c r="S223" s="6">
        <f t="shared" si="29"/>
        <v>202271676.1417</v>
      </c>
    </row>
    <row r="224" spans="1:19" ht="25" customHeight="1">
      <c r="A224" s="148"/>
      <c r="B224" s="146"/>
      <c r="C224" s="1">
        <v>22</v>
      </c>
      <c r="D224" s="5" t="s">
        <v>268</v>
      </c>
      <c r="E224" s="5">
        <v>132983826.15449999</v>
      </c>
      <c r="F224" s="5">
        <v>0</v>
      </c>
      <c r="G224" s="5">
        <v>220241.38329999999</v>
      </c>
      <c r="H224" s="5">
        <v>43866662.821000002</v>
      </c>
      <c r="I224" s="6">
        <f t="shared" si="27"/>
        <v>177070730.35879999</v>
      </c>
      <c r="J224" s="11"/>
      <c r="K224" s="18"/>
      <c r="L224" s="136" t="s">
        <v>840</v>
      </c>
      <c r="M224" s="137"/>
      <c r="N224" s="138"/>
      <c r="O224" s="14">
        <f>SUM(O206:O223)</f>
        <v>2591542199.9296994</v>
      </c>
      <c r="P224" s="14">
        <f t="shared" ref="P224:S224" si="30">SUM(P206:P223)</f>
        <v>-47177126.820000023</v>
      </c>
      <c r="Q224" s="14">
        <f t="shared" si="30"/>
        <v>4291986.8936000001</v>
      </c>
      <c r="R224" s="14">
        <f t="shared" si="30"/>
        <v>702999324.53689992</v>
      </c>
      <c r="S224" s="14">
        <f t="shared" si="30"/>
        <v>3251656384.5402002</v>
      </c>
    </row>
    <row r="225" spans="1:19" ht="25" customHeight="1">
      <c r="A225" s="148"/>
      <c r="B225" s="146"/>
      <c r="C225" s="1">
        <v>23</v>
      </c>
      <c r="D225" s="5" t="s">
        <v>269</v>
      </c>
      <c r="E225" s="5">
        <v>165260657.9684</v>
      </c>
      <c r="F225" s="5">
        <v>0</v>
      </c>
      <c r="G225" s="5">
        <v>273696.71159999998</v>
      </c>
      <c r="H225" s="5">
        <v>52624013.987199999</v>
      </c>
      <c r="I225" s="6">
        <f t="shared" si="27"/>
        <v>218158368.6672</v>
      </c>
      <c r="J225" s="11"/>
      <c r="K225" s="142">
        <v>29</v>
      </c>
      <c r="L225" s="145" t="s">
        <v>53</v>
      </c>
      <c r="M225" s="12">
        <v>1</v>
      </c>
      <c r="N225" s="5" t="s">
        <v>634</v>
      </c>
      <c r="O225" s="5">
        <v>102116197.2112</v>
      </c>
      <c r="P225" s="5">
        <v>-2734288.18</v>
      </c>
      <c r="Q225" s="5">
        <v>169119.9086</v>
      </c>
      <c r="R225" s="5">
        <v>29690261.3079</v>
      </c>
      <c r="S225" s="6">
        <f>O225+P225+Q225+R225</f>
        <v>129241290.24769999</v>
      </c>
    </row>
    <row r="226" spans="1:19" ht="25" customHeight="1">
      <c r="A226" s="148"/>
      <c r="B226" s="146"/>
      <c r="C226" s="1">
        <v>24</v>
      </c>
      <c r="D226" s="5" t="s">
        <v>270</v>
      </c>
      <c r="E226" s="5">
        <v>135999837.14129999</v>
      </c>
      <c r="F226" s="5">
        <v>0</v>
      </c>
      <c r="G226" s="5">
        <v>225236.3548</v>
      </c>
      <c r="H226" s="5">
        <v>39628838.645000003</v>
      </c>
      <c r="I226" s="6">
        <f t="shared" si="27"/>
        <v>175853912.14109999</v>
      </c>
      <c r="J226" s="11"/>
      <c r="K226" s="143"/>
      <c r="L226" s="146"/>
      <c r="M226" s="12">
        <v>2</v>
      </c>
      <c r="N226" s="5" t="s">
        <v>635</v>
      </c>
      <c r="O226" s="5">
        <v>102402647.2765</v>
      </c>
      <c r="P226" s="5">
        <v>-2734288.18</v>
      </c>
      <c r="Q226" s="5">
        <v>169594.31340000001</v>
      </c>
      <c r="R226" s="5">
        <v>29099319.053199999</v>
      </c>
      <c r="S226" s="6">
        <f t="shared" ref="S226:S254" si="31">O226+P226+Q226+R226</f>
        <v>128937272.46309999</v>
      </c>
    </row>
    <row r="227" spans="1:19" ht="25" customHeight="1">
      <c r="A227" s="148"/>
      <c r="B227" s="147"/>
      <c r="C227" s="1">
        <v>25</v>
      </c>
      <c r="D227" s="5" t="s">
        <v>271</v>
      </c>
      <c r="E227" s="5">
        <v>130606428.14</v>
      </c>
      <c r="F227" s="5">
        <v>0</v>
      </c>
      <c r="G227" s="5">
        <v>216304.05160000001</v>
      </c>
      <c r="H227" s="5">
        <v>38015833.832900003</v>
      </c>
      <c r="I227" s="6">
        <f t="shared" si="27"/>
        <v>168838566.02450001</v>
      </c>
      <c r="J227" s="11"/>
      <c r="K227" s="143"/>
      <c r="L227" s="146"/>
      <c r="M227" s="12">
        <v>3</v>
      </c>
      <c r="N227" s="5" t="s">
        <v>863</v>
      </c>
      <c r="O227" s="5">
        <v>127576497.5274</v>
      </c>
      <c r="P227" s="5">
        <v>-2734288.18</v>
      </c>
      <c r="Q227" s="5">
        <v>211286.027</v>
      </c>
      <c r="R227" s="5">
        <v>35494465.781400003</v>
      </c>
      <c r="S227" s="6">
        <f t="shared" si="31"/>
        <v>160547961.15579998</v>
      </c>
    </row>
    <row r="228" spans="1:19" ht="25" customHeight="1">
      <c r="A228" s="1"/>
      <c r="B228" s="136" t="s">
        <v>822</v>
      </c>
      <c r="C228" s="137"/>
      <c r="D228" s="138"/>
      <c r="E228" s="14">
        <f>SUM(E203:E227)</f>
        <v>3344604168.8353009</v>
      </c>
      <c r="F228" s="14">
        <f t="shared" ref="F228:I228" si="32">SUM(F203:F227)</f>
        <v>0</v>
      </c>
      <c r="G228" s="14">
        <f t="shared" si="32"/>
        <v>5539171.7166999998</v>
      </c>
      <c r="H228" s="14">
        <f t="shared" si="32"/>
        <v>1042812987.4341</v>
      </c>
      <c r="I228" s="14">
        <f t="shared" si="32"/>
        <v>4392956327.9860992</v>
      </c>
      <c r="J228" s="11"/>
      <c r="K228" s="143"/>
      <c r="L228" s="146"/>
      <c r="M228" s="12">
        <v>4</v>
      </c>
      <c r="N228" s="5" t="s">
        <v>864</v>
      </c>
      <c r="O228" s="5">
        <v>112774803.9622</v>
      </c>
      <c r="P228" s="5">
        <v>-2734288.18</v>
      </c>
      <c r="Q228" s="5">
        <v>186772.1778</v>
      </c>
      <c r="R228" s="5">
        <v>29662802.9109</v>
      </c>
      <c r="S228" s="6">
        <f t="shared" si="31"/>
        <v>139890090.87090001</v>
      </c>
    </row>
    <row r="229" spans="1:19" ht="25" customHeight="1">
      <c r="A229" s="148">
        <v>11</v>
      </c>
      <c r="B229" s="145" t="s">
        <v>35</v>
      </c>
      <c r="C229" s="1">
        <v>1</v>
      </c>
      <c r="D229" s="5" t="s">
        <v>272</v>
      </c>
      <c r="E229" s="5">
        <v>148312346.1063</v>
      </c>
      <c r="F229" s="5">
        <v>-3849402.7311</v>
      </c>
      <c r="G229" s="5">
        <v>245627.73689999999</v>
      </c>
      <c r="H229" s="5">
        <v>36529351.987000003</v>
      </c>
      <c r="I229" s="6">
        <f>E229+F229+G229+H229</f>
        <v>181237923.09909999</v>
      </c>
      <c r="J229" s="11"/>
      <c r="K229" s="143"/>
      <c r="L229" s="146"/>
      <c r="M229" s="12">
        <v>5</v>
      </c>
      <c r="N229" s="5" t="s">
        <v>865</v>
      </c>
      <c r="O229" s="5">
        <v>106720349.2612</v>
      </c>
      <c r="P229" s="5">
        <v>-2734288.18</v>
      </c>
      <c r="Q229" s="5">
        <v>176745.08259999999</v>
      </c>
      <c r="R229" s="5">
        <v>29266103.390900001</v>
      </c>
      <c r="S229" s="6">
        <f t="shared" si="31"/>
        <v>133428909.55469999</v>
      </c>
    </row>
    <row r="230" spans="1:19" ht="25" customHeight="1">
      <c r="A230" s="148"/>
      <c r="B230" s="146"/>
      <c r="C230" s="1">
        <v>2</v>
      </c>
      <c r="D230" s="5" t="s">
        <v>273</v>
      </c>
      <c r="E230" s="5">
        <v>139265059.9499</v>
      </c>
      <c r="F230" s="5">
        <v>-3758929.8695</v>
      </c>
      <c r="G230" s="5">
        <v>230644.05900000001</v>
      </c>
      <c r="H230" s="5">
        <v>36911735.590599999</v>
      </c>
      <c r="I230" s="6">
        <f t="shared" ref="I230:I241" si="33">E230+F230+G230+H230</f>
        <v>172648509.72999996</v>
      </c>
      <c r="J230" s="11"/>
      <c r="K230" s="143"/>
      <c r="L230" s="146"/>
      <c r="M230" s="12">
        <v>6</v>
      </c>
      <c r="N230" s="5" t="s">
        <v>636</v>
      </c>
      <c r="O230" s="5">
        <v>121549236.01199999</v>
      </c>
      <c r="P230" s="5">
        <v>-2734288.18</v>
      </c>
      <c r="Q230" s="5">
        <v>201303.96789999999</v>
      </c>
      <c r="R230" s="5">
        <v>34631286.427500002</v>
      </c>
      <c r="S230" s="6">
        <f t="shared" si="31"/>
        <v>153647538.22739998</v>
      </c>
    </row>
    <row r="231" spans="1:19" ht="25" customHeight="1">
      <c r="A231" s="148"/>
      <c r="B231" s="146"/>
      <c r="C231" s="1">
        <v>3</v>
      </c>
      <c r="D231" s="5" t="s">
        <v>850</v>
      </c>
      <c r="E231" s="5">
        <v>140463939.00659999</v>
      </c>
      <c r="F231" s="5">
        <v>-3770918.6601</v>
      </c>
      <c r="G231" s="5">
        <v>232629.5845</v>
      </c>
      <c r="H231" s="5">
        <v>36947799.183300003</v>
      </c>
      <c r="I231" s="6">
        <f t="shared" si="33"/>
        <v>173873449.11430001</v>
      </c>
      <c r="J231" s="11"/>
      <c r="K231" s="143"/>
      <c r="L231" s="146"/>
      <c r="M231" s="12">
        <v>7</v>
      </c>
      <c r="N231" s="5" t="s">
        <v>637</v>
      </c>
      <c r="O231" s="5">
        <v>101876319.139</v>
      </c>
      <c r="P231" s="5">
        <v>-2734288.18</v>
      </c>
      <c r="Q231" s="5">
        <v>168722.6342</v>
      </c>
      <c r="R231" s="5">
        <v>30287461.886799999</v>
      </c>
      <c r="S231" s="6">
        <f t="shared" si="31"/>
        <v>129598215.47999999</v>
      </c>
    </row>
    <row r="232" spans="1:19" ht="25" customHeight="1">
      <c r="A232" s="148"/>
      <c r="B232" s="146"/>
      <c r="C232" s="1">
        <v>4</v>
      </c>
      <c r="D232" s="5" t="s">
        <v>35</v>
      </c>
      <c r="E232" s="5">
        <v>135446486.63119999</v>
      </c>
      <c r="F232" s="5">
        <v>-3720744.1362999999</v>
      </c>
      <c r="G232" s="5">
        <v>224319.92249999999</v>
      </c>
      <c r="H232" s="5">
        <v>34582543.812299997</v>
      </c>
      <c r="I232" s="6">
        <f t="shared" si="33"/>
        <v>166532606.22969997</v>
      </c>
      <c r="J232" s="11"/>
      <c r="K232" s="143"/>
      <c r="L232" s="146"/>
      <c r="M232" s="12">
        <v>8</v>
      </c>
      <c r="N232" s="5" t="s">
        <v>638</v>
      </c>
      <c r="O232" s="5">
        <v>105803787.5572</v>
      </c>
      <c r="P232" s="5">
        <v>-2734288.18</v>
      </c>
      <c r="Q232" s="5">
        <v>175227.11749999999</v>
      </c>
      <c r="R232" s="5">
        <v>29677588.2016</v>
      </c>
      <c r="S232" s="6">
        <f t="shared" si="31"/>
        <v>132922314.6963</v>
      </c>
    </row>
    <row r="233" spans="1:19" ht="25" customHeight="1">
      <c r="A233" s="148"/>
      <c r="B233" s="146"/>
      <c r="C233" s="1">
        <v>5</v>
      </c>
      <c r="D233" s="5" t="s">
        <v>274</v>
      </c>
      <c r="E233" s="5">
        <v>135006955.32600001</v>
      </c>
      <c r="F233" s="5">
        <v>-3716348.8232999998</v>
      </c>
      <c r="G233" s="5">
        <v>223591.992</v>
      </c>
      <c r="H233" s="5">
        <v>36051841.856899999</v>
      </c>
      <c r="I233" s="6">
        <f t="shared" si="33"/>
        <v>167566040.35159999</v>
      </c>
      <c r="J233" s="11"/>
      <c r="K233" s="143"/>
      <c r="L233" s="146"/>
      <c r="M233" s="12">
        <v>9</v>
      </c>
      <c r="N233" s="5" t="s">
        <v>639</v>
      </c>
      <c r="O233" s="5">
        <v>104063274.90009999</v>
      </c>
      <c r="P233" s="5">
        <v>-2734288.18</v>
      </c>
      <c r="Q233" s="5">
        <v>172344.56460000001</v>
      </c>
      <c r="R233" s="5">
        <v>29552421.719300002</v>
      </c>
      <c r="S233" s="6">
        <f t="shared" si="31"/>
        <v>131053753.00399999</v>
      </c>
    </row>
    <row r="234" spans="1:19" ht="25" customHeight="1">
      <c r="A234" s="148"/>
      <c r="B234" s="146"/>
      <c r="C234" s="1">
        <v>6</v>
      </c>
      <c r="D234" s="5" t="s">
        <v>275</v>
      </c>
      <c r="E234" s="5">
        <v>140325146.04499999</v>
      </c>
      <c r="F234" s="5">
        <v>-3769530.7305000001</v>
      </c>
      <c r="G234" s="5">
        <v>232399.72229999999</v>
      </c>
      <c r="H234" s="5">
        <v>35080706.412</v>
      </c>
      <c r="I234" s="6">
        <f t="shared" si="33"/>
        <v>171868721.44879997</v>
      </c>
      <c r="J234" s="11"/>
      <c r="K234" s="143"/>
      <c r="L234" s="146"/>
      <c r="M234" s="12">
        <v>10</v>
      </c>
      <c r="N234" s="5" t="s">
        <v>640</v>
      </c>
      <c r="O234" s="5">
        <v>118132380.6743</v>
      </c>
      <c r="P234" s="5">
        <v>-2734288.18</v>
      </c>
      <c r="Q234" s="5">
        <v>195645.1373</v>
      </c>
      <c r="R234" s="5">
        <v>34105821.888800003</v>
      </c>
      <c r="S234" s="6">
        <f t="shared" si="31"/>
        <v>149699559.52039999</v>
      </c>
    </row>
    <row r="235" spans="1:19" ht="25" customHeight="1">
      <c r="A235" s="148"/>
      <c r="B235" s="146"/>
      <c r="C235" s="1">
        <v>7</v>
      </c>
      <c r="D235" s="5" t="s">
        <v>276</v>
      </c>
      <c r="E235" s="5">
        <v>163959243.21309999</v>
      </c>
      <c r="F235" s="5">
        <v>-4005871.7020999999</v>
      </c>
      <c r="G235" s="5">
        <v>271541.3714</v>
      </c>
      <c r="H235" s="5">
        <v>41448472.972199999</v>
      </c>
      <c r="I235" s="6">
        <f t="shared" si="33"/>
        <v>201673385.85459998</v>
      </c>
      <c r="J235" s="11"/>
      <c r="K235" s="143"/>
      <c r="L235" s="146"/>
      <c r="M235" s="12">
        <v>11</v>
      </c>
      <c r="N235" s="5" t="s">
        <v>641</v>
      </c>
      <c r="O235" s="5">
        <v>125082181.47589999</v>
      </c>
      <c r="P235" s="5">
        <v>-2734288.18</v>
      </c>
      <c r="Q235" s="5">
        <v>207155.06140000001</v>
      </c>
      <c r="R235" s="5">
        <v>36813564.047200002</v>
      </c>
      <c r="S235" s="6">
        <f t="shared" si="31"/>
        <v>159368612.40449998</v>
      </c>
    </row>
    <row r="236" spans="1:19" ht="25" customHeight="1">
      <c r="A236" s="148"/>
      <c r="B236" s="146"/>
      <c r="C236" s="1">
        <v>8</v>
      </c>
      <c r="D236" s="5" t="s">
        <v>277</v>
      </c>
      <c r="E236" s="5">
        <v>145230729.33050001</v>
      </c>
      <c r="F236" s="5">
        <v>-3818586.5633</v>
      </c>
      <c r="G236" s="5">
        <v>240524.1122</v>
      </c>
      <c r="H236" s="5">
        <v>36476547.377300002</v>
      </c>
      <c r="I236" s="6">
        <f t="shared" si="33"/>
        <v>178129214.25669998</v>
      </c>
      <c r="J236" s="11"/>
      <c r="K236" s="143"/>
      <c r="L236" s="146"/>
      <c r="M236" s="12">
        <v>12</v>
      </c>
      <c r="N236" s="5" t="s">
        <v>642</v>
      </c>
      <c r="O236" s="5">
        <v>144566176.9578</v>
      </c>
      <c r="P236" s="5">
        <v>-2734288.18</v>
      </c>
      <c r="Q236" s="5">
        <v>239423.51269999999</v>
      </c>
      <c r="R236" s="5">
        <v>38443309.8763</v>
      </c>
      <c r="S236" s="6">
        <f t="shared" si="31"/>
        <v>180514622.16679999</v>
      </c>
    </row>
    <row r="237" spans="1:19" ht="25" customHeight="1">
      <c r="A237" s="148"/>
      <c r="B237" s="146"/>
      <c r="C237" s="1">
        <v>9</v>
      </c>
      <c r="D237" s="5" t="s">
        <v>278</v>
      </c>
      <c r="E237" s="5">
        <v>131399015.3162</v>
      </c>
      <c r="F237" s="5">
        <v>-3680269.4232000001</v>
      </c>
      <c r="G237" s="5">
        <v>217616.69620000001</v>
      </c>
      <c r="H237" s="5">
        <v>34119584.285700001</v>
      </c>
      <c r="I237" s="6">
        <f t="shared" si="33"/>
        <v>162055946.87490001</v>
      </c>
      <c r="J237" s="11"/>
      <c r="K237" s="143"/>
      <c r="L237" s="146"/>
      <c r="M237" s="12">
        <v>13</v>
      </c>
      <c r="N237" s="5" t="s">
        <v>643</v>
      </c>
      <c r="O237" s="5">
        <v>134756529.3486</v>
      </c>
      <c r="P237" s="5">
        <v>-2734288.18</v>
      </c>
      <c r="Q237" s="5">
        <v>223177.24859999999</v>
      </c>
      <c r="R237" s="5">
        <v>35752778.109300002</v>
      </c>
      <c r="S237" s="6">
        <f t="shared" si="31"/>
        <v>167998196.52649999</v>
      </c>
    </row>
    <row r="238" spans="1:19" ht="25" customHeight="1">
      <c r="A238" s="148"/>
      <c r="B238" s="146"/>
      <c r="C238" s="1">
        <v>10</v>
      </c>
      <c r="D238" s="5" t="s">
        <v>279</v>
      </c>
      <c r="E238" s="5">
        <v>182512663.85499999</v>
      </c>
      <c r="F238" s="5">
        <v>-4191405.9086000002</v>
      </c>
      <c r="G238" s="5">
        <v>302268.6496</v>
      </c>
      <c r="H238" s="5">
        <v>42971436.1461</v>
      </c>
      <c r="I238" s="6">
        <f t="shared" si="33"/>
        <v>221594962.7421</v>
      </c>
      <c r="J238" s="11"/>
      <c r="K238" s="143"/>
      <c r="L238" s="146"/>
      <c r="M238" s="12">
        <v>14</v>
      </c>
      <c r="N238" s="5" t="s">
        <v>644</v>
      </c>
      <c r="O238" s="5">
        <v>117465957.61480001</v>
      </c>
      <c r="P238" s="5">
        <v>-2734288.18</v>
      </c>
      <c r="Q238" s="5">
        <v>194541.43969999999</v>
      </c>
      <c r="R238" s="5">
        <v>34316805.640600003</v>
      </c>
      <c r="S238" s="6">
        <f t="shared" si="31"/>
        <v>149243016.5151</v>
      </c>
    </row>
    <row r="239" spans="1:19" ht="25" customHeight="1">
      <c r="A239" s="148"/>
      <c r="B239" s="146"/>
      <c r="C239" s="1">
        <v>11</v>
      </c>
      <c r="D239" s="5" t="s">
        <v>280</v>
      </c>
      <c r="E239" s="5">
        <v>141590599.2353</v>
      </c>
      <c r="F239" s="5">
        <v>-3782185.2623999999</v>
      </c>
      <c r="G239" s="5">
        <v>234495.50469999999</v>
      </c>
      <c r="H239" s="5">
        <v>36287076.614600003</v>
      </c>
      <c r="I239" s="6">
        <f t="shared" si="33"/>
        <v>174329986.09220001</v>
      </c>
      <c r="J239" s="11"/>
      <c r="K239" s="143"/>
      <c r="L239" s="146"/>
      <c r="M239" s="12">
        <v>15</v>
      </c>
      <c r="N239" s="5" t="s">
        <v>645</v>
      </c>
      <c r="O239" s="5">
        <v>92307246.310900003</v>
      </c>
      <c r="P239" s="5">
        <v>-2734288.18</v>
      </c>
      <c r="Q239" s="5">
        <v>152874.7984</v>
      </c>
      <c r="R239" s="5">
        <v>26628454.462699998</v>
      </c>
      <c r="S239" s="6">
        <f t="shared" si="31"/>
        <v>116354287.39199999</v>
      </c>
    </row>
    <row r="240" spans="1:19" ht="25" customHeight="1">
      <c r="A240" s="148"/>
      <c r="B240" s="146"/>
      <c r="C240" s="1">
        <v>12</v>
      </c>
      <c r="D240" s="5" t="s">
        <v>281</v>
      </c>
      <c r="E240" s="5">
        <v>156234349.9395</v>
      </c>
      <c r="F240" s="5">
        <v>-3928622.7694000001</v>
      </c>
      <c r="G240" s="5">
        <v>258747.77660000001</v>
      </c>
      <c r="H240" s="5">
        <v>40019462.8891</v>
      </c>
      <c r="I240" s="6">
        <f t="shared" si="33"/>
        <v>192583937.83579999</v>
      </c>
      <c r="J240" s="11"/>
      <c r="K240" s="143"/>
      <c r="L240" s="146"/>
      <c r="M240" s="12">
        <v>16</v>
      </c>
      <c r="N240" s="5" t="s">
        <v>540</v>
      </c>
      <c r="O240" s="5">
        <v>118946623.0202</v>
      </c>
      <c r="P240" s="5">
        <v>-2734288.18</v>
      </c>
      <c r="Q240" s="5">
        <v>196993.64610000001</v>
      </c>
      <c r="R240" s="5">
        <v>31297946.544599999</v>
      </c>
      <c r="S240" s="6">
        <f t="shared" si="31"/>
        <v>147707275.0309</v>
      </c>
    </row>
    <row r="241" spans="1:19" ht="25" customHeight="1">
      <c r="A241" s="148"/>
      <c r="B241" s="147"/>
      <c r="C241" s="1">
        <v>13</v>
      </c>
      <c r="D241" s="5" t="s">
        <v>282</v>
      </c>
      <c r="E241" s="5">
        <v>171115378.79769999</v>
      </c>
      <c r="F241" s="5">
        <v>-4077433.0580000002</v>
      </c>
      <c r="G241" s="5">
        <v>283393.0171</v>
      </c>
      <c r="H241" s="5">
        <v>43187035.411899999</v>
      </c>
      <c r="I241" s="6">
        <f t="shared" si="33"/>
        <v>210508374.16869998</v>
      </c>
      <c r="J241" s="11"/>
      <c r="K241" s="143"/>
      <c r="L241" s="146"/>
      <c r="M241" s="12">
        <v>17</v>
      </c>
      <c r="N241" s="5" t="s">
        <v>646</v>
      </c>
      <c r="O241" s="5">
        <v>104867711.1795</v>
      </c>
      <c r="P241" s="5">
        <v>-2734288.18</v>
      </c>
      <c r="Q241" s="5">
        <v>173676.83300000001</v>
      </c>
      <c r="R241" s="5">
        <v>28583476.687800001</v>
      </c>
      <c r="S241" s="6">
        <f t="shared" si="31"/>
        <v>130890576.5203</v>
      </c>
    </row>
    <row r="242" spans="1:19" ht="25" customHeight="1">
      <c r="A242" s="1"/>
      <c r="B242" s="136" t="s">
        <v>823</v>
      </c>
      <c r="C242" s="137"/>
      <c r="D242" s="138"/>
      <c r="E242" s="14">
        <f>SUM(E229:E241)</f>
        <v>1930861912.7523</v>
      </c>
      <c r="F242" s="14">
        <f t="shared" ref="F242:I242" si="34">SUM(F229:F241)</f>
        <v>-50070249.637800008</v>
      </c>
      <c r="G242" s="14">
        <f t="shared" si="34"/>
        <v>3197800.145</v>
      </c>
      <c r="H242" s="14">
        <f t="shared" si="34"/>
        <v>490613594.53900003</v>
      </c>
      <c r="I242" s="14">
        <f t="shared" si="34"/>
        <v>2374603057.7985001</v>
      </c>
      <c r="J242" s="11"/>
      <c r="K242" s="143"/>
      <c r="L242" s="146"/>
      <c r="M242" s="12">
        <v>18</v>
      </c>
      <c r="N242" s="5" t="s">
        <v>866</v>
      </c>
      <c r="O242" s="5">
        <v>109325724.21080001</v>
      </c>
      <c r="P242" s="5">
        <v>-2734288.18</v>
      </c>
      <c r="Q242" s="5">
        <v>181059.97870000001</v>
      </c>
      <c r="R242" s="5">
        <v>32067563.9529</v>
      </c>
      <c r="S242" s="6">
        <f t="shared" si="31"/>
        <v>138840059.96239999</v>
      </c>
    </row>
    <row r="243" spans="1:19" ht="25" customHeight="1">
      <c r="A243" s="145" t="s">
        <v>36</v>
      </c>
      <c r="B243" s="145" t="s">
        <v>36</v>
      </c>
      <c r="C243" s="1">
        <v>1</v>
      </c>
      <c r="D243" s="5" t="s">
        <v>283</v>
      </c>
      <c r="E243" s="5">
        <v>177654129.65880001</v>
      </c>
      <c r="F243" s="5">
        <v>0</v>
      </c>
      <c r="G243" s="5">
        <v>294222.1802</v>
      </c>
      <c r="H243" s="5">
        <v>45283940.609700002</v>
      </c>
      <c r="I243" s="6">
        <f t="shared" si="27"/>
        <v>223232292.44870001</v>
      </c>
      <c r="J243" s="11"/>
      <c r="K243" s="143"/>
      <c r="L243" s="146"/>
      <c r="M243" s="12">
        <v>19</v>
      </c>
      <c r="N243" s="5" t="s">
        <v>647</v>
      </c>
      <c r="O243" s="5">
        <v>115851856.67990001</v>
      </c>
      <c r="P243" s="5">
        <v>-2734288.18</v>
      </c>
      <c r="Q243" s="5">
        <v>191868.24369999999</v>
      </c>
      <c r="R243" s="5">
        <v>31830451.697900001</v>
      </c>
      <c r="S243" s="6">
        <f t="shared" si="31"/>
        <v>145139888.44150001</v>
      </c>
    </row>
    <row r="244" spans="1:19" ht="25" customHeight="1">
      <c r="A244" s="146"/>
      <c r="B244" s="146"/>
      <c r="C244" s="1">
        <v>2</v>
      </c>
      <c r="D244" s="5" t="s">
        <v>284</v>
      </c>
      <c r="E244" s="5">
        <v>168732765.91499999</v>
      </c>
      <c r="F244" s="5">
        <v>0</v>
      </c>
      <c r="G244" s="5">
        <v>279447.04889999999</v>
      </c>
      <c r="H244" s="5">
        <v>51369300.294100001</v>
      </c>
      <c r="I244" s="6">
        <f t="shared" si="27"/>
        <v>220381513.25800002</v>
      </c>
      <c r="J244" s="11"/>
      <c r="K244" s="143"/>
      <c r="L244" s="146"/>
      <c r="M244" s="12">
        <v>20</v>
      </c>
      <c r="N244" s="5" t="s">
        <v>544</v>
      </c>
      <c r="O244" s="5">
        <v>114652532.3186</v>
      </c>
      <c r="P244" s="5">
        <v>-2734288.18</v>
      </c>
      <c r="Q244" s="5">
        <v>189881.98069999999</v>
      </c>
      <c r="R244" s="5">
        <v>33077579.236400001</v>
      </c>
      <c r="S244" s="6">
        <f t="shared" si="31"/>
        <v>145185705.35569999</v>
      </c>
    </row>
    <row r="245" spans="1:19" ht="25" customHeight="1">
      <c r="A245" s="146"/>
      <c r="B245" s="146"/>
      <c r="C245" s="1">
        <v>3</v>
      </c>
      <c r="D245" s="5" t="s">
        <v>285</v>
      </c>
      <c r="E245" s="5">
        <v>111653561.7059</v>
      </c>
      <c r="F245" s="5">
        <v>0</v>
      </c>
      <c r="G245" s="5">
        <v>184915.23060000001</v>
      </c>
      <c r="H245" s="5">
        <v>33017625.34</v>
      </c>
      <c r="I245" s="6">
        <f t="shared" si="27"/>
        <v>144856102.27649999</v>
      </c>
      <c r="J245" s="11"/>
      <c r="K245" s="143"/>
      <c r="L245" s="146"/>
      <c r="M245" s="12">
        <v>21</v>
      </c>
      <c r="N245" s="5" t="s">
        <v>648</v>
      </c>
      <c r="O245" s="5">
        <v>124049718.94</v>
      </c>
      <c r="P245" s="5">
        <v>-2734288.18</v>
      </c>
      <c r="Q245" s="5">
        <v>205445.14689999999</v>
      </c>
      <c r="R245" s="5">
        <v>34963055.834799998</v>
      </c>
      <c r="S245" s="6">
        <f t="shared" si="31"/>
        <v>156483931.74169999</v>
      </c>
    </row>
    <row r="246" spans="1:19" ht="25" customHeight="1">
      <c r="A246" s="146"/>
      <c r="B246" s="146"/>
      <c r="C246" s="1">
        <v>4</v>
      </c>
      <c r="D246" s="5" t="s">
        <v>286</v>
      </c>
      <c r="E246" s="5">
        <v>114950631.47220001</v>
      </c>
      <c r="F246" s="5">
        <v>0</v>
      </c>
      <c r="G246" s="5">
        <v>190375.67809999999</v>
      </c>
      <c r="H246" s="5">
        <v>34115648.306400001</v>
      </c>
      <c r="I246" s="6">
        <f t="shared" si="27"/>
        <v>149256655.45670003</v>
      </c>
      <c r="J246" s="11"/>
      <c r="K246" s="143"/>
      <c r="L246" s="146"/>
      <c r="M246" s="12">
        <v>22</v>
      </c>
      <c r="N246" s="5" t="s">
        <v>649</v>
      </c>
      <c r="O246" s="5">
        <v>112595694.1912</v>
      </c>
      <c r="P246" s="5">
        <v>-2734288.18</v>
      </c>
      <c r="Q246" s="5">
        <v>186475.54490000001</v>
      </c>
      <c r="R246" s="5">
        <v>31800881.116500001</v>
      </c>
      <c r="S246" s="6">
        <f t="shared" si="31"/>
        <v>141848762.6726</v>
      </c>
    </row>
    <row r="247" spans="1:19" ht="25" customHeight="1">
      <c r="A247" s="146"/>
      <c r="B247" s="146"/>
      <c r="C247" s="1">
        <v>5</v>
      </c>
      <c r="D247" s="5" t="s">
        <v>287</v>
      </c>
      <c r="E247" s="5">
        <v>137635552.76359999</v>
      </c>
      <c r="F247" s="5">
        <v>0</v>
      </c>
      <c r="G247" s="5">
        <v>227945.348</v>
      </c>
      <c r="H247" s="5">
        <v>37899978.670999996</v>
      </c>
      <c r="I247" s="6">
        <f t="shared" si="27"/>
        <v>175763476.78259999</v>
      </c>
      <c r="J247" s="11"/>
      <c r="K247" s="143"/>
      <c r="L247" s="146"/>
      <c r="M247" s="12">
        <v>23</v>
      </c>
      <c r="N247" s="5" t="s">
        <v>650</v>
      </c>
      <c r="O247" s="5">
        <v>138452206.6426</v>
      </c>
      <c r="P247" s="5">
        <v>-2734288.18</v>
      </c>
      <c r="Q247" s="5">
        <v>229297.85060000001</v>
      </c>
      <c r="R247" s="5">
        <v>38700683.455600001</v>
      </c>
      <c r="S247" s="6">
        <f t="shared" si="31"/>
        <v>174647899.76879999</v>
      </c>
    </row>
    <row r="248" spans="1:19" ht="25" customHeight="1">
      <c r="A248" s="146"/>
      <c r="B248" s="146"/>
      <c r="C248" s="1">
        <v>6</v>
      </c>
      <c r="D248" s="5" t="s">
        <v>288</v>
      </c>
      <c r="E248" s="5">
        <v>116985244.0353</v>
      </c>
      <c r="F248" s="5">
        <v>0</v>
      </c>
      <c r="G248" s="5">
        <v>193745.3051</v>
      </c>
      <c r="H248" s="5">
        <v>34623824.224699996</v>
      </c>
      <c r="I248" s="6">
        <f t="shared" si="27"/>
        <v>151802813.56509998</v>
      </c>
      <c r="J248" s="11"/>
      <c r="K248" s="143"/>
      <c r="L248" s="146"/>
      <c r="M248" s="12">
        <v>24</v>
      </c>
      <c r="N248" s="5" t="s">
        <v>867</v>
      </c>
      <c r="O248" s="5">
        <v>114813362.22229999</v>
      </c>
      <c r="P248" s="5">
        <v>-2734288.18</v>
      </c>
      <c r="Q248" s="5">
        <v>190148.3394</v>
      </c>
      <c r="R248" s="5">
        <v>32843987.288699999</v>
      </c>
      <c r="S248" s="6">
        <f t="shared" si="31"/>
        <v>145113209.67039996</v>
      </c>
    </row>
    <row r="249" spans="1:19" ht="25" customHeight="1">
      <c r="A249" s="146"/>
      <c r="B249" s="146"/>
      <c r="C249" s="1">
        <v>7</v>
      </c>
      <c r="D249" s="5" t="s">
        <v>289</v>
      </c>
      <c r="E249" s="5">
        <v>117092845.065</v>
      </c>
      <c r="F249" s="5">
        <v>0</v>
      </c>
      <c r="G249" s="5">
        <v>193923.50870000001</v>
      </c>
      <c r="H249" s="5">
        <v>32177836.4725</v>
      </c>
      <c r="I249" s="6">
        <f t="shared" si="27"/>
        <v>149464605.04620001</v>
      </c>
      <c r="J249" s="11"/>
      <c r="K249" s="143"/>
      <c r="L249" s="146"/>
      <c r="M249" s="12">
        <v>25</v>
      </c>
      <c r="N249" s="5" t="s">
        <v>868</v>
      </c>
      <c r="O249" s="5">
        <v>151265176.0334</v>
      </c>
      <c r="P249" s="5">
        <v>-2734288.18</v>
      </c>
      <c r="Q249" s="5">
        <v>250518.0711</v>
      </c>
      <c r="R249" s="5">
        <v>34220740.365400001</v>
      </c>
      <c r="S249" s="6">
        <f t="shared" si="31"/>
        <v>183002146.2899</v>
      </c>
    </row>
    <row r="250" spans="1:19" ht="25" customHeight="1">
      <c r="A250" s="146"/>
      <c r="B250" s="146"/>
      <c r="C250" s="1">
        <v>8</v>
      </c>
      <c r="D250" s="5" t="s">
        <v>290</v>
      </c>
      <c r="E250" s="5">
        <v>135837462.06380001</v>
      </c>
      <c r="F250" s="5">
        <v>0</v>
      </c>
      <c r="G250" s="5">
        <v>224967.43710000001</v>
      </c>
      <c r="H250" s="5">
        <v>36200452.527900003</v>
      </c>
      <c r="I250" s="6">
        <f t="shared" si="27"/>
        <v>172262882.02880001</v>
      </c>
      <c r="J250" s="11"/>
      <c r="K250" s="143"/>
      <c r="L250" s="146"/>
      <c r="M250" s="12">
        <v>26</v>
      </c>
      <c r="N250" s="5" t="s">
        <v>651</v>
      </c>
      <c r="O250" s="5">
        <v>103537486.01279999</v>
      </c>
      <c r="P250" s="5">
        <v>-2734288.18</v>
      </c>
      <c r="Q250" s="5">
        <v>171473.77840000001</v>
      </c>
      <c r="R250" s="5">
        <v>29721240.0123</v>
      </c>
      <c r="S250" s="6">
        <f t="shared" si="31"/>
        <v>130695911.62349999</v>
      </c>
    </row>
    <row r="251" spans="1:19" ht="25" customHeight="1">
      <c r="A251" s="146"/>
      <c r="B251" s="146"/>
      <c r="C251" s="1">
        <v>9</v>
      </c>
      <c r="D251" s="5" t="s">
        <v>291</v>
      </c>
      <c r="E251" s="5">
        <v>149505799.86520001</v>
      </c>
      <c r="F251" s="5">
        <v>0</v>
      </c>
      <c r="G251" s="5">
        <v>247604.27729999999</v>
      </c>
      <c r="H251" s="5">
        <v>40238088.561099999</v>
      </c>
      <c r="I251" s="6">
        <f t="shared" si="27"/>
        <v>189991492.70360002</v>
      </c>
      <c r="J251" s="11"/>
      <c r="K251" s="143"/>
      <c r="L251" s="146"/>
      <c r="M251" s="12">
        <v>27</v>
      </c>
      <c r="N251" s="5" t="s">
        <v>652</v>
      </c>
      <c r="O251" s="5">
        <v>125233526.08750001</v>
      </c>
      <c r="P251" s="5">
        <v>-2734288.18</v>
      </c>
      <c r="Q251" s="5">
        <v>207405.71100000001</v>
      </c>
      <c r="R251" s="5">
        <v>34036980.3235</v>
      </c>
      <c r="S251" s="6">
        <f t="shared" si="31"/>
        <v>156743623.942</v>
      </c>
    </row>
    <row r="252" spans="1:19" ht="25" customHeight="1">
      <c r="A252" s="146"/>
      <c r="B252" s="146"/>
      <c r="C252" s="1">
        <v>10</v>
      </c>
      <c r="D252" s="5" t="s">
        <v>292</v>
      </c>
      <c r="E252" s="5">
        <v>108787408.5429</v>
      </c>
      <c r="F252" s="5">
        <v>0</v>
      </c>
      <c r="G252" s="5">
        <v>180168.44630000001</v>
      </c>
      <c r="H252" s="5">
        <v>30227116.845199998</v>
      </c>
      <c r="I252" s="6">
        <f t="shared" si="27"/>
        <v>139194693.8344</v>
      </c>
      <c r="J252" s="11"/>
      <c r="K252" s="143"/>
      <c r="L252" s="146"/>
      <c r="M252" s="12">
        <v>28</v>
      </c>
      <c r="N252" s="5" t="s">
        <v>653</v>
      </c>
      <c r="O252" s="5">
        <v>125635069.2172</v>
      </c>
      <c r="P252" s="5">
        <v>-2734288.18</v>
      </c>
      <c r="Q252" s="5">
        <v>208070.7273</v>
      </c>
      <c r="R252" s="5">
        <v>35355609.215000004</v>
      </c>
      <c r="S252" s="6">
        <f t="shared" si="31"/>
        <v>158464460.9795</v>
      </c>
    </row>
    <row r="253" spans="1:19" ht="25" customHeight="1">
      <c r="A253" s="146"/>
      <c r="B253" s="146"/>
      <c r="C253" s="1">
        <v>11</v>
      </c>
      <c r="D253" s="5" t="s">
        <v>293</v>
      </c>
      <c r="E253" s="5">
        <v>186667060.73249999</v>
      </c>
      <c r="F253" s="5">
        <v>0</v>
      </c>
      <c r="G253" s="5">
        <v>309148.96090000001</v>
      </c>
      <c r="H253" s="5">
        <v>53810594.303099997</v>
      </c>
      <c r="I253" s="6">
        <f t="shared" si="27"/>
        <v>240786803.99649999</v>
      </c>
      <c r="J253" s="11"/>
      <c r="K253" s="143"/>
      <c r="L253" s="146"/>
      <c r="M253" s="12">
        <v>29</v>
      </c>
      <c r="N253" s="5" t="s">
        <v>654</v>
      </c>
      <c r="O253" s="5">
        <v>110712838.34890001</v>
      </c>
      <c r="P253" s="5">
        <v>-2734288.18</v>
      </c>
      <c r="Q253" s="5">
        <v>183357.25</v>
      </c>
      <c r="R253" s="5">
        <v>31793058.211300001</v>
      </c>
      <c r="S253" s="6">
        <f t="shared" si="31"/>
        <v>139954965.6302</v>
      </c>
    </row>
    <row r="254" spans="1:19" ht="25" customHeight="1">
      <c r="A254" s="146"/>
      <c r="B254" s="146"/>
      <c r="C254" s="1">
        <v>12</v>
      </c>
      <c r="D254" s="5" t="s">
        <v>294</v>
      </c>
      <c r="E254" s="5">
        <v>192110102.979</v>
      </c>
      <c r="F254" s="5">
        <v>0</v>
      </c>
      <c r="G254" s="5">
        <v>318163.46429999999</v>
      </c>
      <c r="H254" s="5">
        <v>54089480.871600002</v>
      </c>
      <c r="I254" s="6">
        <f t="shared" si="27"/>
        <v>246517747.31490001</v>
      </c>
      <c r="J254" s="11"/>
      <c r="K254" s="144"/>
      <c r="L254" s="147"/>
      <c r="M254" s="12">
        <v>30</v>
      </c>
      <c r="N254" s="5" t="s">
        <v>655</v>
      </c>
      <c r="O254" s="5">
        <v>123176321.99590001</v>
      </c>
      <c r="P254" s="5">
        <v>-2734288.18</v>
      </c>
      <c r="Q254" s="5">
        <v>203998.6691</v>
      </c>
      <c r="R254" s="5">
        <v>35987465.263700001</v>
      </c>
      <c r="S254" s="6">
        <f t="shared" si="31"/>
        <v>156633497.74869999</v>
      </c>
    </row>
    <row r="255" spans="1:19" ht="25" customHeight="1">
      <c r="A255" s="146"/>
      <c r="B255" s="146"/>
      <c r="C255" s="1">
        <v>13</v>
      </c>
      <c r="D255" s="5" t="s">
        <v>295</v>
      </c>
      <c r="E255" s="5">
        <v>150577295.26480001</v>
      </c>
      <c r="F255" s="5">
        <v>0</v>
      </c>
      <c r="G255" s="5">
        <v>249378.83619999999</v>
      </c>
      <c r="H255" s="5">
        <v>39073101.526699997</v>
      </c>
      <c r="I255" s="6">
        <f t="shared" si="27"/>
        <v>189899775.6277</v>
      </c>
      <c r="J255" s="11"/>
      <c r="K255" s="18"/>
      <c r="L255" s="136" t="s">
        <v>841</v>
      </c>
      <c r="M255" s="137"/>
      <c r="N255" s="138"/>
      <c r="O255" s="14">
        <f>SUM(O225:O254)</f>
        <v>3510309432.3298998</v>
      </c>
      <c r="P255" s="14">
        <f t="shared" ref="P255:S255" si="35">SUM(P225:P254)</f>
        <v>-82028645.400000036</v>
      </c>
      <c r="Q255" s="14">
        <f t="shared" si="35"/>
        <v>5813604.7626000009</v>
      </c>
      <c r="R255" s="14">
        <f t="shared" si="35"/>
        <v>979703163.91080034</v>
      </c>
      <c r="S255" s="14">
        <f t="shared" si="35"/>
        <v>4413797555.6032991</v>
      </c>
    </row>
    <row r="256" spans="1:19" ht="25" customHeight="1">
      <c r="A256" s="146"/>
      <c r="B256" s="146"/>
      <c r="C256" s="1">
        <v>14</v>
      </c>
      <c r="D256" s="5" t="s">
        <v>296</v>
      </c>
      <c r="E256" s="5">
        <v>143601833.90689999</v>
      </c>
      <c r="F256" s="5">
        <v>0</v>
      </c>
      <c r="G256" s="5">
        <v>237826.4143</v>
      </c>
      <c r="H256" s="5">
        <v>36814785.269100003</v>
      </c>
      <c r="I256" s="6">
        <f t="shared" si="27"/>
        <v>180654445.59029999</v>
      </c>
      <c r="J256" s="11"/>
      <c r="K256" s="142">
        <v>30</v>
      </c>
      <c r="L256" s="145" t="s">
        <v>54</v>
      </c>
      <c r="M256" s="12">
        <v>1</v>
      </c>
      <c r="N256" s="5" t="s">
        <v>656</v>
      </c>
      <c r="O256" s="5">
        <v>121228917.1726</v>
      </c>
      <c r="P256" s="5">
        <v>-2536017.62</v>
      </c>
      <c r="Q256" s="5">
        <v>200773.47140000001</v>
      </c>
      <c r="R256" s="5">
        <v>40111285.4859</v>
      </c>
      <c r="S256" s="6">
        <f>O256+P256+Q256+R256</f>
        <v>159004958.50989997</v>
      </c>
    </row>
    <row r="257" spans="1:19" ht="25" customHeight="1">
      <c r="A257" s="146"/>
      <c r="B257" s="146"/>
      <c r="C257" s="1">
        <v>15</v>
      </c>
      <c r="D257" s="5" t="s">
        <v>297</v>
      </c>
      <c r="E257" s="5">
        <v>156729586.12580001</v>
      </c>
      <c r="F257" s="5">
        <v>0</v>
      </c>
      <c r="G257" s="5">
        <v>259567.96290000001</v>
      </c>
      <c r="H257" s="5">
        <v>35368095.420299999</v>
      </c>
      <c r="I257" s="6">
        <f t="shared" si="27"/>
        <v>192357249.50900003</v>
      </c>
      <c r="J257" s="11"/>
      <c r="K257" s="143"/>
      <c r="L257" s="146"/>
      <c r="M257" s="12">
        <v>2</v>
      </c>
      <c r="N257" s="5" t="s">
        <v>657</v>
      </c>
      <c r="O257" s="5">
        <v>140782937.79390001</v>
      </c>
      <c r="P257" s="5">
        <v>-2536017.62</v>
      </c>
      <c r="Q257" s="5">
        <v>233157.89490000001</v>
      </c>
      <c r="R257" s="5">
        <v>46149473.052299999</v>
      </c>
      <c r="S257" s="6">
        <f t="shared" ref="S257:S288" si="36">O257+P257+Q257+R257</f>
        <v>184629551.12110001</v>
      </c>
    </row>
    <row r="258" spans="1:19" ht="25" customHeight="1">
      <c r="A258" s="146"/>
      <c r="B258" s="146"/>
      <c r="C258" s="1">
        <v>16</v>
      </c>
      <c r="D258" s="5" t="s">
        <v>298</v>
      </c>
      <c r="E258" s="5">
        <v>137484405.05860001</v>
      </c>
      <c r="F258" s="5">
        <v>0</v>
      </c>
      <c r="G258" s="5">
        <v>227695.0245</v>
      </c>
      <c r="H258" s="5">
        <v>36856716.040600002</v>
      </c>
      <c r="I258" s="6">
        <f t="shared" si="27"/>
        <v>174568816.12370002</v>
      </c>
      <c r="J258" s="11"/>
      <c r="K258" s="143"/>
      <c r="L258" s="146"/>
      <c r="M258" s="12">
        <v>3</v>
      </c>
      <c r="N258" s="5" t="s">
        <v>658</v>
      </c>
      <c r="O258" s="5">
        <v>140235189.2951</v>
      </c>
      <c r="P258" s="5">
        <v>-2536017.62</v>
      </c>
      <c r="Q258" s="5">
        <v>232250.7403</v>
      </c>
      <c r="R258" s="5">
        <v>42890685.455399998</v>
      </c>
      <c r="S258" s="6">
        <f t="shared" si="36"/>
        <v>180822107.87079999</v>
      </c>
    </row>
    <row r="259" spans="1:19" ht="25" customHeight="1">
      <c r="A259" s="146"/>
      <c r="B259" s="146"/>
      <c r="C259" s="1">
        <v>17</v>
      </c>
      <c r="D259" s="5" t="s">
        <v>299</v>
      </c>
      <c r="E259" s="5">
        <v>112755880.7617</v>
      </c>
      <c r="F259" s="5">
        <v>0</v>
      </c>
      <c r="G259" s="5">
        <v>186740.83809999999</v>
      </c>
      <c r="H259" s="5">
        <v>32397894.794300001</v>
      </c>
      <c r="I259" s="6">
        <f t="shared" si="27"/>
        <v>145340516.39410001</v>
      </c>
      <c r="J259" s="11"/>
      <c r="K259" s="143"/>
      <c r="L259" s="146"/>
      <c r="M259" s="12">
        <v>4</v>
      </c>
      <c r="N259" s="5" t="s">
        <v>869</v>
      </c>
      <c r="O259" s="5">
        <v>150245505.8919</v>
      </c>
      <c r="P259" s="5">
        <v>-2536017.62</v>
      </c>
      <c r="Q259" s="5">
        <v>248829.34270000001</v>
      </c>
      <c r="R259" s="5">
        <v>38282212.033600003</v>
      </c>
      <c r="S259" s="6">
        <f t="shared" si="36"/>
        <v>186240529.64820001</v>
      </c>
    </row>
    <row r="260" spans="1:19" ht="25" customHeight="1">
      <c r="A260" s="147"/>
      <c r="B260" s="147"/>
      <c r="C260" s="1">
        <v>18</v>
      </c>
      <c r="D260" s="5" t="s">
        <v>300</v>
      </c>
      <c r="E260" s="5">
        <v>140313318.0952</v>
      </c>
      <c r="F260" s="5">
        <v>0</v>
      </c>
      <c r="G260" s="5">
        <v>232380.1335</v>
      </c>
      <c r="H260" s="5">
        <v>34230410.324900001</v>
      </c>
      <c r="I260" s="6">
        <f t="shared" si="27"/>
        <v>174776108.55360001</v>
      </c>
      <c r="J260" s="11"/>
      <c r="K260" s="143"/>
      <c r="L260" s="146"/>
      <c r="M260" s="12">
        <v>5</v>
      </c>
      <c r="N260" s="5" t="s">
        <v>659</v>
      </c>
      <c r="O260" s="5">
        <v>152439137.69220001</v>
      </c>
      <c r="P260" s="5">
        <v>-2536017.62</v>
      </c>
      <c r="Q260" s="5">
        <v>252462.3296</v>
      </c>
      <c r="R260" s="5">
        <v>51642247.671800002</v>
      </c>
      <c r="S260" s="6">
        <f t="shared" si="36"/>
        <v>201797830.07359999</v>
      </c>
    </row>
    <row r="261" spans="1:19" ht="25" customHeight="1">
      <c r="A261" s="1"/>
      <c r="B261" s="136" t="s">
        <v>824</v>
      </c>
      <c r="C261" s="137"/>
      <c r="D261" s="138"/>
      <c r="E261" s="14">
        <f>SUM(E243:E260)</f>
        <v>2559074884.0122004</v>
      </c>
      <c r="F261" s="14">
        <f t="shared" ref="F261:I261" si="37">SUM(F243:F260)</f>
        <v>0</v>
      </c>
      <c r="G261" s="14">
        <f t="shared" si="37"/>
        <v>4238216.0949999988</v>
      </c>
      <c r="H261" s="14">
        <f t="shared" si="37"/>
        <v>697794890.40319991</v>
      </c>
      <c r="I261" s="14">
        <f t="shared" si="37"/>
        <v>3261107990.5103998</v>
      </c>
      <c r="J261" s="11"/>
      <c r="K261" s="143"/>
      <c r="L261" s="146"/>
      <c r="M261" s="12">
        <v>6</v>
      </c>
      <c r="N261" s="5" t="s">
        <v>660</v>
      </c>
      <c r="O261" s="5">
        <v>156676404.3423</v>
      </c>
      <c r="P261" s="5">
        <v>-2536017.62</v>
      </c>
      <c r="Q261" s="5">
        <v>259479.88579999999</v>
      </c>
      <c r="R261" s="5">
        <v>53615340.807800002</v>
      </c>
      <c r="S261" s="6">
        <f t="shared" si="36"/>
        <v>208015207.41589999</v>
      </c>
    </row>
    <row r="262" spans="1:19" ht="25" customHeight="1">
      <c r="A262" s="148">
        <v>13</v>
      </c>
      <c r="B262" s="145" t="s">
        <v>37</v>
      </c>
      <c r="C262" s="1">
        <v>1</v>
      </c>
      <c r="D262" s="5" t="s">
        <v>301</v>
      </c>
      <c r="E262" s="5">
        <v>164871134.3714</v>
      </c>
      <c r="F262" s="5">
        <v>0</v>
      </c>
      <c r="G262" s="5">
        <v>273051.60139999999</v>
      </c>
      <c r="H262" s="5">
        <v>48183477.270300001</v>
      </c>
      <c r="I262" s="6">
        <f t="shared" si="27"/>
        <v>213327663.24309999</v>
      </c>
      <c r="J262" s="11"/>
      <c r="K262" s="143"/>
      <c r="L262" s="146"/>
      <c r="M262" s="12">
        <v>7</v>
      </c>
      <c r="N262" s="5" t="s">
        <v>661</v>
      </c>
      <c r="O262" s="5">
        <v>169859210.54440001</v>
      </c>
      <c r="P262" s="5">
        <v>-2536017.62</v>
      </c>
      <c r="Q262" s="5">
        <v>281312.61200000002</v>
      </c>
      <c r="R262" s="5">
        <v>55461859.338600002</v>
      </c>
      <c r="S262" s="6">
        <f t="shared" si="36"/>
        <v>223066364.875</v>
      </c>
    </row>
    <row r="263" spans="1:19" ht="25" customHeight="1">
      <c r="A263" s="148"/>
      <c r="B263" s="146"/>
      <c r="C263" s="1">
        <v>2</v>
      </c>
      <c r="D263" s="5" t="s">
        <v>302</v>
      </c>
      <c r="E263" s="5">
        <v>125455792.3339</v>
      </c>
      <c r="F263" s="5">
        <v>0</v>
      </c>
      <c r="G263" s="5">
        <v>207773.81760000001</v>
      </c>
      <c r="H263" s="5">
        <v>35633347.001900002</v>
      </c>
      <c r="I263" s="6">
        <f t="shared" si="27"/>
        <v>161296913.1534</v>
      </c>
      <c r="J263" s="11"/>
      <c r="K263" s="143"/>
      <c r="L263" s="146"/>
      <c r="M263" s="12">
        <v>8</v>
      </c>
      <c r="N263" s="5" t="s">
        <v>662</v>
      </c>
      <c r="O263" s="5">
        <v>125010145.3442</v>
      </c>
      <c r="P263" s="5">
        <v>-2536017.62</v>
      </c>
      <c r="Q263" s="5">
        <v>207035.7586</v>
      </c>
      <c r="R263" s="5">
        <v>41571117.815300003</v>
      </c>
      <c r="S263" s="6">
        <f t="shared" si="36"/>
        <v>164252281.29809999</v>
      </c>
    </row>
    <row r="264" spans="1:19" ht="25" customHeight="1">
      <c r="A264" s="148"/>
      <c r="B264" s="146"/>
      <c r="C264" s="1">
        <v>3</v>
      </c>
      <c r="D264" s="5" t="s">
        <v>303</v>
      </c>
      <c r="E264" s="5">
        <v>119620334.00929999</v>
      </c>
      <c r="F264" s="5">
        <v>0</v>
      </c>
      <c r="G264" s="5">
        <v>198109.4137</v>
      </c>
      <c r="H264" s="5">
        <v>30841661.141600002</v>
      </c>
      <c r="I264" s="6">
        <f t="shared" si="27"/>
        <v>150660104.56459999</v>
      </c>
      <c r="J264" s="11"/>
      <c r="K264" s="143"/>
      <c r="L264" s="146"/>
      <c r="M264" s="12">
        <v>9</v>
      </c>
      <c r="N264" s="5" t="s">
        <v>663</v>
      </c>
      <c r="O264" s="5">
        <v>148360660.32319999</v>
      </c>
      <c r="P264" s="5">
        <v>-2536017.62</v>
      </c>
      <c r="Q264" s="5">
        <v>245707.75260000001</v>
      </c>
      <c r="R264" s="5">
        <v>50427585.1897</v>
      </c>
      <c r="S264" s="6">
        <f t="shared" si="36"/>
        <v>196497935.6455</v>
      </c>
    </row>
    <row r="265" spans="1:19" ht="25" customHeight="1">
      <c r="A265" s="148"/>
      <c r="B265" s="146"/>
      <c r="C265" s="1">
        <v>4</v>
      </c>
      <c r="D265" s="5" t="s">
        <v>304</v>
      </c>
      <c r="E265" s="5">
        <v>123514488.89399999</v>
      </c>
      <c r="F265" s="5">
        <v>0</v>
      </c>
      <c r="G265" s="5">
        <v>204558.72469999999</v>
      </c>
      <c r="H265" s="5">
        <v>34832437.972999997</v>
      </c>
      <c r="I265" s="6">
        <f t="shared" ref="I265:I328" si="38">E265-F265+G265+H265</f>
        <v>158551485.59169999</v>
      </c>
      <c r="J265" s="11"/>
      <c r="K265" s="143"/>
      <c r="L265" s="146"/>
      <c r="M265" s="12">
        <v>10</v>
      </c>
      <c r="N265" s="5" t="s">
        <v>664</v>
      </c>
      <c r="O265" s="5">
        <v>155326793.86930001</v>
      </c>
      <c r="P265" s="5">
        <v>-2536017.62</v>
      </c>
      <c r="Q265" s="5">
        <v>257244.7261</v>
      </c>
      <c r="R265" s="5">
        <v>51721415.471900001</v>
      </c>
      <c r="S265" s="6">
        <f t="shared" si="36"/>
        <v>204769436.44730002</v>
      </c>
    </row>
    <row r="266" spans="1:19" ht="25" customHeight="1">
      <c r="A266" s="148"/>
      <c r="B266" s="146"/>
      <c r="C266" s="1">
        <v>5</v>
      </c>
      <c r="D266" s="5" t="s">
        <v>305</v>
      </c>
      <c r="E266" s="5">
        <v>130825913.1206</v>
      </c>
      <c r="F266" s="5">
        <v>0</v>
      </c>
      <c r="G266" s="5">
        <v>216667.552</v>
      </c>
      <c r="H266" s="5">
        <v>36969812.1171</v>
      </c>
      <c r="I266" s="6">
        <f t="shared" si="38"/>
        <v>168012392.7897</v>
      </c>
      <c r="J266" s="11"/>
      <c r="K266" s="143"/>
      <c r="L266" s="146"/>
      <c r="M266" s="12">
        <v>11</v>
      </c>
      <c r="N266" s="5" t="s">
        <v>849</v>
      </c>
      <c r="O266" s="5">
        <v>112337896.1608</v>
      </c>
      <c r="P266" s="5">
        <v>-2536017.62</v>
      </c>
      <c r="Q266" s="5">
        <v>186048.59220000001</v>
      </c>
      <c r="R266" s="5">
        <v>37671008.454499997</v>
      </c>
      <c r="S266" s="6">
        <f t="shared" si="36"/>
        <v>147658935.58749998</v>
      </c>
    </row>
    <row r="267" spans="1:19" ht="25" customHeight="1">
      <c r="A267" s="148"/>
      <c r="B267" s="146"/>
      <c r="C267" s="1">
        <v>6</v>
      </c>
      <c r="D267" s="5" t="s">
        <v>306</v>
      </c>
      <c r="E267" s="5">
        <v>133365017.04610001</v>
      </c>
      <c r="F267" s="5">
        <v>0</v>
      </c>
      <c r="G267" s="5">
        <v>220872.69320000001</v>
      </c>
      <c r="H267" s="5">
        <v>38113129.704300001</v>
      </c>
      <c r="I267" s="6">
        <f t="shared" si="38"/>
        <v>171699019.4436</v>
      </c>
      <c r="J267" s="11"/>
      <c r="K267" s="143"/>
      <c r="L267" s="146"/>
      <c r="M267" s="12">
        <v>12</v>
      </c>
      <c r="N267" s="5" t="s">
        <v>665</v>
      </c>
      <c r="O267" s="5">
        <v>117154989.38789999</v>
      </c>
      <c r="P267" s="5">
        <v>-2536017.62</v>
      </c>
      <c r="Q267" s="5">
        <v>194026.42910000001</v>
      </c>
      <c r="R267" s="5">
        <v>37523390.234399997</v>
      </c>
      <c r="S267" s="6">
        <f t="shared" si="36"/>
        <v>152336388.4314</v>
      </c>
    </row>
    <row r="268" spans="1:19" ht="25" customHeight="1">
      <c r="A268" s="148"/>
      <c r="B268" s="146"/>
      <c r="C268" s="1">
        <v>7</v>
      </c>
      <c r="D268" s="5" t="s">
        <v>307</v>
      </c>
      <c r="E268" s="5">
        <v>109893602.18189999</v>
      </c>
      <c r="F268" s="5">
        <v>0</v>
      </c>
      <c r="G268" s="5">
        <v>182000.47070000001</v>
      </c>
      <c r="H268" s="5">
        <v>31384805.445900001</v>
      </c>
      <c r="I268" s="6">
        <f t="shared" si="38"/>
        <v>141460408.09849998</v>
      </c>
      <c r="J268" s="11"/>
      <c r="K268" s="143"/>
      <c r="L268" s="146"/>
      <c r="M268" s="12">
        <v>13</v>
      </c>
      <c r="N268" s="5" t="s">
        <v>870</v>
      </c>
      <c r="O268" s="5">
        <v>114847409.1031</v>
      </c>
      <c r="P268" s="5">
        <v>-2536017.62</v>
      </c>
      <c r="Q268" s="5">
        <v>190204.7262</v>
      </c>
      <c r="R268" s="5">
        <v>37693069.046999998</v>
      </c>
      <c r="S268" s="6">
        <f t="shared" si="36"/>
        <v>150194665.2563</v>
      </c>
    </row>
    <row r="269" spans="1:19" ht="25" customHeight="1">
      <c r="A269" s="148"/>
      <c r="B269" s="146"/>
      <c r="C269" s="1">
        <v>8</v>
      </c>
      <c r="D269" s="5" t="s">
        <v>308</v>
      </c>
      <c r="E269" s="5">
        <v>135380126.81549999</v>
      </c>
      <c r="F269" s="5">
        <v>0</v>
      </c>
      <c r="G269" s="5">
        <v>224210.02059999999</v>
      </c>
      <c r="H269" s="5">
        <v>36487686.472999997</v>
      </c>
      <c r="I269" s="6">
        <f t="shared" si="38"/>
        <v>172092023.30909997</v>
      </c>
      <c r="J269" s="11"/>
      <c r="K269" s="143"/>
      <c r="L269" s="146"/>
      <c r="M269" s="12">
        <v>14</v>
      </c>
      <c r="N269" s="5" t="s">
        <v>666</v>
      </c>
      <c r="O269" s="5">
        <v>170578717.6548</v>
      </c>
      <c r="P269" s="5">
        <v>-2536017.62</v>
      </c>
      <c r="Q269" s="5">
        <v>282504.22489999997</v>
      </c>
      <c r="R269" s="5">
        <v>51362891.729000002</v>
      </c>
      <c r="S269" s="6">
        <f t="shared" si="36"/>
        <v>219688095.9887</v>
      </c>
    </row>
    <row r="270" spans="1:19" ht="25" customHeight="1">
      <c r="A270" s="148"/>
      <c r="B270" s="146"/>
      <c r="C270" s="1">
        <v>9</v>
      </c>
      <c r="D270" s="5" t="s">
        <v>309</v>
      </c>
      <c r="E270" s="5">
        <v>144851354.60089999</v>
      </c>
      <c r="F270" s="5">
        <v>0</v>
      </c>
      <c r="G270" s="5">
        <v>239895.8101</v>
      </c>
      <c r="H270" s="5">
        <v>41360652.317699999</v>
      </c>
      <c r="I270" s="6">
        <f t="shared" si="38"/>
        <v>186451902.72869998</v>
      </c>
      <c r="J270" s="11"/>
      <c r="K270" s="143"/>
      <c r="L270" s="146"/>
      <c r="M270" s="12">
        <v>15</v>
      </c>
      <c r="N270" s="5" t="s">
        <v>871</v>
      </c>
      <c r="O270" s="5">
        <v>116318749.49779999</v>
      </c>
      <c r="P270" s="5">
        <v>-2536017.62</v>
      </c>
      <c r="Q270" s="5">
        <v>192641.489</v>
      </c>
      <c r="R270" s="5">
        <v>38863766.802199997</v>
      </c>
      <c r="S270" s="6">
        <f t="shared" si="36"/>
        <v>152839140.16899997</v>
      </c>
    </row>
    <row r="271" spans="1:19" ht="25" customHeight="1">
      <c r="A271" s="148"/>
      <c r="B271" s="146"/>
      <c r="C271" s="1">
        <v>10</v>
      </c>
      <c r="D271" s="5" t="s">
        <v>310</v>
      </c>
      <c r="E271" s="5">
        <v>126487042.139</v>
      </c>
      <c r="F271" s="5">
        <v>0</v>
      </c>
      <c r="G271" s="5">
        <v>209481.7237</v>
      </c>
      <c r="H271" s="5">
        <v>35567791.0568</v>
      </c>
      <c r="I271" s="6">
        <f t="shared" si="38"/>
        <v>162264314.91949999</v>
      </c>
      <c r="J271" s="11"/>
      <c r="K271" s="143"/>
      <c r="L271" s="146"/>
      <c r="M271" s="12">
        <v>16</v>
      </c>
      <c r="N271" s="5" t="s">
        <v>667</v>
      </c>
      <c r="O271" s="5">
        <v>122060017.10529999</v>
      </c>
      <c r="P271" s="5">
        <v>-2536017.62</v>
      </c>
      <c r="Q271" s="5">
        <v>202149.8989</v>
      </c>
      <c r="R271" s="5">
        <v>39202263.907899998</v>
      </c>
      <c r="S271" s="6">
        <f t="shared" si="36"/>
        <v>158928413.29209998</v>
      </c>
    </row>
    <row r="272" spans="1:19" ht="25" customHeight="1">
      <c r="A272" s="148"/>
      <c r="B272" s="146"/>
      <c r="C272" s="1">
        <v>11</v>
      </c>
      <c r="D272" s="5" t="s">
        <v>311</v>
      </c>
      <c r="E272" s="5">
        <v>135551721.12270001</v>
      </c>
      <c r="F272" s="5">
        <v>0</v>
      </c>
      <c r="G272" s="5">
        <v>224494.20680000001</v>
      </c>
      <c r="H272" s="5">
        <v>37216937.690700002</v>
      </c>
      <c r="I272" s="6">
        <f t="shared" si="38"/>
        <v>172993153.02020001</v>
      </c>
      <c r="J272" s="11"/>
      <c r="K272" s="143"/>
      <c r="L272" s="146"/>
      <c r="M272" s="12">
        <v>17</v>
      </c>
      <c r="N272" s="5" t="s">
        <v>668</v>
      </c>
      <c r="O272" s="5">
        <v>159473471.02950001</v>
      </c>
      <c r="P272" s="5">
        <v>-2536017.62</v>
      </c>
      <c r="Q272" s="5">
        <v>264112.2524</v>
      </c>
      <c r="R272" s="5">
        <v>49714136.2403</v>
      </c>
      <c r="S272" s="6">
        <f t="shared" si="36"/>
        <v>206915701.90220001</v>
      </c>
    </row>
    <row r="273" spans="1:19" ht="25" customHeight="1">
      <c r="A273" s="148"/>
      <c r="B273" s="146"/>
      <c r="C273" s="1">
        <v>12</v>
      </c>
      <c r="D273" s="5" t="s">
        <v>312</v>
      </c>
      <c r="E273" s="5">
        <v>95124814.676699996</v>
      </c>
      <c r="F273" s="5">
        <v>0</v>
      </c>
      <c r="G273" s="5">
        <v>157541.1189</v>
      </c>
      <c r="H273" s="5">
        <v>27445659.7885</v>
      </c>
      <c r="I273" s="6">
        <f t="shared" si="38"/>
        <v>122728015.58409999</v>
      </c>
      <c r="J273" s="11"/>
      <c r="K273" s="143"/>
      <c r="L273" s="146"/>
      <c r="M273" s="12">
        <v>18</v>
      </c>
      <c r="N273" s="5" t="s">
        <v>669</v>
      </c>
      <c r="O273" s="5">
        <v>137892753.17309999</v>
      </c>
      <c r="P273" s="5">
        <v>-2536017.62</v>
      </c>
      <c r="Q273" s="5">
        <v>228371.31090000001</v>
      </c>
      <c r="R273" s="5">
        <v>39679382.892800003</v>
      </c>
      <c r="S273" s="6">
        <f t="shared" si="36"/>
        <v>175264489.7568</v>
      </c>
    </row>
    <row r="274" spans="1:19" ht="25" customHeight="1">
      <c r="A274" s="148"/>
      <c r="B274" s="146"/>
      <c r="C274" s="1">
        <v>13</v>
      </c>
      <c r="D274" s="5" t="s">
        <v>313</v>
      </c>
      <c r="E274" s="5">
        <v>120564283.6358</v>
      </c>
      <c r="F274" s="5">
        <v>0</v>
      </c>
      <c r="G274" s="5">
        <v>199672.73740000001</v>
      </c>
      <c r="H274" s="5">
        <v>34143552.945799999</v>
      </c>
      <c r="I274" s="6">
        <f t="shared" si="38"/>
        <v>154907509.31900001</v>
      </c>
      <c r="J274" s="11"/>
      <c r="K274" s="143"/>
      <c r="L274" s="146"/>
      <c r="M274" s="12">
        <v>19</v>
      </c>
      <c r="N274" s="5" t="s">
        <v>670</v>
      </c>
      <c r="O274" s="5">
        <v>126587563.5456</v>
      </c>
      <c r="P274" s="5">
        <v>-2536017.62</v>
      </c>
      <c r="Q274" s="5">
        <v>209648.20240000001</v>
      </c>
      <c r="R274" s="5">
        <v>37671086.683600001</v>
      </c>
      <c r="S274" s="6">
        <f t="shared" si="36"/>
        <v>161932280.8116</v>
      </c>
    </row>
    <row r="275" spans="1:19" ht="25" customHeight="1">
      <c r="A275" s="148"/>
      <c r="B275" s="146"/>
      <c r="C275" s="1">
        <v>14</v>
      </c>
      <c r="D275" s="5" t="s">
        <v>314</v>
      </c>
      <c r="E275" s="5">
        <v>117651105.7209</v>
      </c>
      <c r="F275" s="5">
        <v>0</v>
      </c>
      <c r="G275" s="5">
        <v>194848.073</v>
      </c>
      <c r="H275" s="5">
        <v>32939216.6985</v>
      </c>
      <c r="I275" s="6">
        <f t="shared" si="38"/>
        <v>150785170.49239999</v>
      </c>
      <c r="J275" s="11"/>
      <c r="K275" s="143"/>
      <c r="L275" s="146"/>
      <c r="M275" s="12">
        <v>20</v>
      </c>
      <c r="N275" s="5" t="s">
        <v>872</v>
      </c>
      <c r="O275" s="5">
        <v>114301351.7608</v>
      </c>
      <c r="P275" s="5">
        <v>-2536017.62</v>
      </c>
      <c r="Q275" s="5">
        <v>189300.3725</v>
      </c>
      <c r="R275" s="5">
        <v>36010987.9824</v>
      </c>
      <c r="S275" s="6">
        <f t="shared" si="36"/>
        <v>147965622.4957</v>
      </c>
    </row>
    <row r="276" spans="1:19" ht="25" customHeight="1">
      <c r="A276" s="148"/>
      <c r="B276" s="146"/>
      <c r="C276" s="1">
        <v>15</v>
      </c>
      <c r="D276" s="5" t="s">
        <v>315</v>
      </c>
      <c r="E276" s="5">
        <v>126182397.87989999</v>
      </c>
      <c r="F276" s="5">
        <v>0</v>
      </c>
      <c r="G276" s="5">
        <v>208977.18659999999</v>
      </c>
      <c r="H276" s="5">
        <v>35500592.301600002</v>
      </c>
      <c r="I276" s="6">
        <f t="shared" si="38"/>
        <v>161891967.36809999</v>
      </c>
      <c r="J276" s="11"/>
      <c r="K276" s="143"/>
      <c r="L276" s="146"/>
      <c r="M276" s="12">
        <v>21</v>
      </c>
      <c r="N276" s="5" t="s">
        <v>671</v>
      </c>
      <c r="O276" s="5">
        <v>141161496.24169999</v>
      </c>
      <c r="P276" s="5">
        <v>-2536017.62</v>
      </c>
      <c r="Q276" s="5">
        <v>233784.84510000001</v>
      </c>
      <c r="R276" s="5">
        <v>45338863.620999999</v>
      </c>
      <c r="S276" s="6">
        <f t="shared" si="36"/>
        <v>184198127.08779997</v>
      </c>
    </row>
    <row r="277" spans="1:19" ht="25" customHeight="1">
      <c r="A277" s="148"/>
      <c r="B277" s="147"/>
      <c r="C277" s="1">
        <v>16</v>
      </c>
      <c r="D277" s="5" t="s">
        <v>316</v>
      </c>
      <c r="E277" s="5">
        <v>122659132.5429</v>
      </c>
      <c r="F277" s="5">
        <v>0</v>
      </c>
      <c r="G277" s="5">
        <v>203142.1249</v>
      </c>
      <c r="H277" s="5">
        <v>34539470.175300002</v>
      </c>
      <c r="I277" s="6">
        <f t="shared" si="38"/>
        <v>157401744.84310001</v>
      </c>
      <c r="J277" s="11"/>
      <c r="K277" s="143"/>
      <c r="L277" s="146"/>
      <c r="M277" s="12">
        <v>22</v>
      </c>
      <c r="N277" s="5" t="s">
        <v>873</v>
      </c>
      <c r="O277" s="5">
        <v>130752900.9064</v>
      </c>
      <c r="P277" s="5">
        <v>-2536017.62</v>
      </c>
      <c r="Q277" s="5">
        <v>216546.63269999999</v>
      </c>
      <c r="R277" s="5">
        <v>41189594.731299996</v>
      </c>
      <c r="S277" s="6">
        <f t="shared" si="36"/>
        <v>169623024.65039998</v>
      </c>
    </row>
    <row r="278" spans="1:19" ht="25" customHeight="1">
      <c r="A278" s="1"/>
      <c r="B278" s="136" t="s">
        <v>825</v>
      </c>
      <c r="C278" s="137"/>
      <c r="D278" s="138"/>
      <c r="E278" s="14">
        <f>SUM(E262:E277)</f>
        <v>2031998261.0914998</v>
      </c>
      <c r="F278" s="14">
        <f t="shared" ref="F278:I278" si="39">SUM(F262:F277)</f>
        <v>0</v>
      </c>
      <c r="G278" s="14">
        <f t="shared" si="39"/>
        <v>3365297.2752999999</v>
      </c>
      <c r="H278" s="14">
        <f t="shared" si="39"/>
        <v>571160230.102</v>
      </c>
      <c r="I278" s="14">
        <f t="shared" si="39"/>
        <v>2606523788.4688001</v>
      </c>
      <c r="J278" s="11"/>
      <c r="K278" s="143"/>
      <c r="L278" s="146"/>
      <c r="M278" s="12">
        <v>23</v>
      </c>
      <c r="N278" s="5" t="s">
        <v>874</v>
      </c>
      <c r="O278" s="5">
        <v>135362099.2915</v>
      </c>
      <c r="P278" s="5">
        <v>-2536017.62</v>
      </c>
      <c r="Q278" s="5">
        <v>224180.1643</v>
      </c>
      <c r="R278" s="5">
        <v>45160736.070799999</v>
      </c>
      <c r="S278" s="6">
        <f t="shared" si="36"/>
        <v>178210997.9066</v>
      </c>
    </row>
    <row r="279" spans="1:19" ht="25" customHeight="1">
      <c r="A279" s="148">
        <v>14</v>
      </c>
      <c r="B279" s="145" t="s">
        <v>38</v>
      </c>
      <c r="C279" s="1">
        <v>1</v>
      </c>
      <c r="D279" s="5" t="s">
        <v>317</v>
      </c>
      <c r="E279" s="5">
        <v>153651686.36700001</v>
      </c>
      <c r="F279" s="5">
        <v>0</v>
      </c>
      <c r="G279" s="5">
        <v>254470.49410000001</v>
      </c>
      <c r="H279" s="5">
        <v>41902771.930100001</v>
      </c>
      <c r="I279" s="6">
        <f t="shared" si="38"/>
        <v>195808928.79120001</v>
      </c>
      <c r="J279" s="11"/>
      <c r="K279" s="143"/>
      <c r="L279" s="146"/>
      <c r="M279" s="12">
        <v>24</v>
      </c>
      <c r="N279" s="5" t="s">
        <v>875</v>
      </c>
      <c r="O279" s="5">
        <v>115879828.6645</v>
      </c>
      <c r="P279" s="5">
        <v>-2536017.62</v>
      </c>
      <c r="Q279" s="5">
        <v>191914.56959999999</v>
      </c>
      <c r="R279" s="5">
        <v>37501720.787100002</v>
      </c>
      <c r="S279" s="6">
        <f t="shared" si="36"/>
        <v>151037446.4012</v>
      </c>
    </row>
    <row r="280" spans="1:19" ht="25" customHeight="1">
      <c r="A280" s="148"/>
      <c r="B280" s="146"/>
      <c r="C280" s="1">
        <v>2</v>
      </c>
      <c r="D280" s="5" t="s">
        <v>318</v>
      </c>
      <c r="E280" s="5">
        <v>129462588.2657</v>
      </c>
      <c r="F280" s="5">
        <v>0</v>
      </c>
      <c r="G280" s="5">
        <v>214409.67929999999</v>
      </c>
      <c r="H280" s="5">
        <v>36863960.496200003</v>
      </c>
      <c r="I280" s="6">
        <f t="shared" si="38"/>
        <v>166540958.44119999</v>
      </c>
      <c r="J280" s="11"/>
      <c r="K280" s="143"/>
      <c r="L280" s="146"/>
      <c r="M280" s="12">
        <v>25</v>
      </c>
      <c r="N280" s="5" t="s">
        <v>672</v>
      </c>
      <c r="O280" s="5">
        <v>106041455.9373</v>
      </c>
      <c r="P280" s="5">
        <v>-2536017.62</v>
      </c>
      <c r="Q280" s="5">
        <v>175620.7323</v>
      </c>
      <c r="R280" s="5">
        <v>34714341.454400003</v>
      </c>
      <c r="S280" s="6">
        <f t="shared" si="36"/>
        <v>138395400.50400001</v>
      </c>
    </row>
    <row r="281" spans="1:19" ht="25" customHeight="1">
      <c r="A281" s="148"/>
      <c r="B281" s="146"/>
      <c r="C281" s="1">
        <v>3</v>
      </c>
      <c r="D281" s="5" t="s">
        <v>319</v>
      </c>
      <c r="E281" s="5">
        <v>175241334.85550001</v>
      </c>
      <c r="F281" s="5">
        <v>0</v>
      </c>
      <c r="G281" s="5">
        <v>290226.22610000003</v>
      </c>
      <c r="H281" s="5">
        <v>48235804.7914</v>
      </c>
      <c r="I281" s="6">
        <f t="shared" si="38"/>
        <v>223767365.87300003</v>
      </c>
      <c r="J281" s="11"/>
      <c r="K281" s="143"/>
      <c r="L281" s="146"/>
      <c r="M281" s="12">
        <v>26</v>
      </c>
      <c r="N281" s="5" t="s">
        <v>673</v>
      </c>
      <c r="O281" s="5">
        <v>140563989.745</v>
      </c>
      <c r="P281" s="5">
        <v>-2536017.62</v>
      </c>
      <c r="Q281" s="5">
        <v>232795.2837</v>
      </c>
      <c r="R281" s="5">
        <v>45474043.421899997</v>
      </c>
      <c r="S281" s="6">
        <f t="shared" si="36"/>
        <v>183734810.83059999</v>
      </c>
    </row>
    <row r="282" spans="1:19" ht="25" customHeight="1">
      <c r="A282" s="148"/>
      <c r="B282" s="146"/>
      <c r="C282" s="1">
        <v>4</v>
      </c>
      <c r="D282" s="5" t="s">
        <v>320</v>
      </c>
      <c r="E282" s="5">
        <v>164733292.11579999</v>
      </c>
      <c r="F282" s="5">
        <v>0</v>
      </c>
      <c r="G282" s="5">
        <v>272823.3137</v>
      </c>
      <c r="H282" s="5">
        <v>45557476.756399997</v>
      </c>
      <c r="I282" s="6">
        <f t="shared" si="38"/>
        <v>210563592.18589997</v>
      </c>
      <c r="J282" s="11"/>
      <c r="K282" s="143"/>
      <c r="L282" s="146"/>
      <c r="M282" s="12">
        <v>27</v>
      </c>
      <c r="N282" s="5" t="s">
        <v>876</v>
      </c>
      <c r="O282" s="5">
        <v>153148395.5546</v>
      </c>
      <c r="P282" s="5">
        <v>-2536017.62</v>
      </c>
      <c r="Q282" s="5">
        <v>253636.9682</v>
      </c>
      <c r="R282" s="5">
        <v>50350373.115900002</v>
      </c>
      <c r="S282" s="6">
        <f t="shared" si="36"/>
        <v>201216388.0187</v>
      </c>
    </row>
    <row r="283" spans="1:19" ht="25" customHeight="1">
      <c r="A283" s="148"/>
      <c r="B283" s="146"/>
      <c r="C283" s="1">
        <v>5</v>
      </c>
      <c r="D283" s="5" t="s">
        <v>321</v>
      </c>
      <c r="E283" s="5">
        <v>159278122.3452</v>
      </c>
      <c r="F283" s="5">
        <v>0</v>
      </c>
      <c r="G283" s="5">
        <v>263788.72529999999</v>
      </c>
      <c r="H283" s="5">
        <v>41948848.841399997</v>
      </c>
      <c r="I283" s="6">
        <f t="shared" si="38"/>
        <v>201490759.91190001</v>
      </c>
      <c r="J283" s="11"/>
      <c r="K283" s="143"/>
      <c r="L283" s="146"/>
      <c r="M283" s="12">
        <v>28</v>
      </c>
      <c r="N283" s="5" t="s">
        <v>674</v>
      </c>
      <c r="O283" s="5">
        <v>117297110.92569999</v>
      </c>
      <c r="P283" s="5">
        <v>-2536017.62</v>
      </c>
      <c r="Q283" s="5">
        <v>194261.8039</v>
      </c>
      <c r="R283" s="5">
        <v>37785379.327799998</v>
      </c>
      <c r="S283" s="6">
        <f t="shared" si="36"/>
        <v>152740734.43739998</v>
      </c>
    </row>
    <row r="284" spans="1:19" ht="25" customHeight="1">
      <c r="A284" s="148"/>
      <c r="B284" s="146"/>
      <c r="C284" s="1">
        <v>6</v>
      </c>
      <c r="D284" s="5" t="s">
        <v>322</v>
      </c>
      <c r="E284" s="5">
        <v>153140862.40360001</v>
      </c>
      <c r="F284" s="5">
        <v>0</v>
      </c>
      <c r="G284" s="5">
        <v>253624.4921</v>
      </c>
      <c r="H284" s="5">
        <v>39679815.203699999</v>
      </c>
      <c r="I284" s="6">
        <f t="shared" si="38"/>
        <v>193074302.09940001</v>
      </c>
      <c r="J284" s="11"/>
      <c r="K284" s="143"/>
      <c r="L284" s="146"/>
      <c r="M284" s="12">
        <v>29</v>
      </c>
      <c r="N284" s="5" t="s">
        <v>675</v>
      </c>
      <c r="O284" s="5">
        <v>141063369.5196</v>
      </c>
      <c r="P284" s="5">
        <v>-2536017.62</v>
      </c>
      <c r="Q284" s="5">
        <v>233622.33240000001</v>
      </c>
      <c r="R284" s="5">
        <v>41398544.527800001</v>
      </c>
      <c r="S284" s="6">
        <f t="shared" si="36"/>
        <v>180159518.75979999</v>
      </c>
    </row>
    <row r="285" spans="1:19" ht="25" customHeight="1">
      <c r="A285" s="148"/>
      <c r="B285" s="146"/>
      <c r="C285" s="1">
        <v>7</v>
      </c>
      <c r="D285" s="5" t="s">
        <v>323</v>
      </c>
      <c r="E285" s="5">
        <v>154624171.82620001</v>
      </c>
      <c r="F285" s="5">
        <v>0</v>
      </c>
      <c r="G285" s="5">
        <v>256081.07750000001</v>
      </c>
      <c r="H285" s="5">
        <v>42772209.608099997</v>
      </c>
      <c r="I285" s="6">
        <f t="shared" si="38"/>
        <v>197652462.51179999</v>
      </c>
      <c r="J285" s="11"/>
      <c r="K285" s="143"/>
      <c r="L285" s="146"/>
      <c r="M285" s="12">
        <v>30</v>
      </c>
      <c r="N285" s="5" t="s">
        <v>877</v>
      </c>
      <c r="O285" s="5">
        <v>119104551.6301</v>
      </c>
      <c r="P285" s="5">
        <v>-2536017.62</v>
      </c>
      <c r="Q285" s="5">
        <v>197255.1998</v>
      </c>
      <c r="R285" s="5">
        <v>39303414.071400002</v>
      </c>
      <c r="S285" s="6">
        <f t="shared" si="36"/>
        <v>156069203.28130001</v>
      </c>
    </row>
    <row r="286" spans="1:19" ht="25" customHeight="1">
      <c r="A286" s="148"/>
      <c r="B286" s="146"/>
      <c r="C286" s="1">
        <v>8</v>
      </c>
      <c r="D286" s="5" t="s">
        <v>324</v>
      </c>
      <c r="E286" s="5">
        <v>167352412.74360001</v>
      </c>
      <c r="F286" s="5">
        <v>0</v>
      </c>
      <c r="G286" s="5">
        <v>277160.97470000002</v>
      </c>
      <c r="H286" s="5">
        <v>46697978.0977</v>
      </c>
      <c r="I286" s="6">
        <f t="shared" si="38"/>
        <v>214327551.81600001</v>
      </c>
      <c r="J286" s="11"/>
      <c r="K286" s="143"/>
      <c r="L286" s="146"/>
      <c r="M286" s="12">
        <v>31</v>
      </c>
      <c r="N286" s="5" t="s">
        <v>676</v>
      </c>
      <c r="O286" s="5">
        <v>119624496.2115</v>
      </c>
      <c r="P286" s="5">
        <v>-2536017.62</v>
      </c>
      <c r="Q286" s="5">
        <v>198116.3069</v>
      </c>
      <c r="R286" s="5">
        <v>40272672.019100003</v>
      </c>
      <c r="S286" s="6">
        <f t="shared" si="36"/>
        <v>157559266.91749999</v>
      </c>
    </row>
    <row r="287" spans="1:19" ht="25" customHeight="1">
      <c r="A287" s="148"/>
      <c r="B287" s="146"/>
      <c r="C287" s="1">
        <v>9</v>
      </c>
      <c r="D287" s="5" t="s">
        <v>325</v>
      </c>
      <c r="E287" s="5">
        <v>152278369.3416</v>
      </c>
      <c r="F287" s="5">
        <v>0</v>
      </c>
      <c r="G287" s="5">
        <v>252196.07279999999</v>
      </c>
      <c r="H287" s="5">
        <v>37928266.741400003</v>
      </c>
      <c r="I287" s="6">
        <f t="shared" si="38"/>
        <v>190458832.15580001</v>
      </c>
      <c r="J287" s="11"/>
      <c r="K287" s="143"/>
      <c r="L287" s="146"/>
      <c r="M287" s="12">
        <v>32</v>
      </c>
      <c r="N287" s="5" t="s">
        <v>677</v>
      </c>
      <c r="O287" s="5">
        <v>119043607.733</v>
      </c>
      <c r="P287" s="5">
        <v>-2536017.62</v>
      </c>
      <c r="Q287" s="5">
        <v>197154.26749999999</v>
      </c>
      <c r="R287" s="5">
        <v>38237699.703299999</v>
      </c>
      <c r="S287" s="6">
        <f t="shared" si="36"/>
        <v>154942444.08379999</v>
      </c>
    </row>
    <row r="288" spans="1:19" ht="25" customHeight="1">
      <c r="A288" s="148"/>
      <c r="B288" s="146"/>
      <c r="C288" s="1">
        <v>10</v>
      </c>
      <c r="D288" s="5" t="s">
        <v>326</v>
      </c>
      <c r="E288" s="5">
        <v>142405783.3529</v>
      </c>
      <c r="F288" s="5">
        <v>0</v>
      </c>
      <c r="G288" s="5">
        <v>235845.57320000001</v>
      </c>
      <c r="H288" s="5">
        <v>38013301.720299996</v>
      </c>
      <c r="I288" s="6">
        <f t="shared" si="38"/>
        <v>180654930.64639997</v>
      </c>
      <c r="J288" s="11"/>
      <c r="K288" s="144"/>
      <c r="L288" s="147"/>
      <c r="M288" s="12">
        <v>33</v>
      </c>
      <c r="N288" s="5" t="s">
        <v>678</v>
      </c>
      <c r="O288" s="5">
        <v>137220336.28369999</v>
      </c>
      <c r="P288" s="5">
        <v>-2536017.62</v>
      </c>
      <c r="Q288" s="5">
        <v>227257.68650000001</v>
      </c>
      <c r="R288" s="5">
        <v>40729060.305299997</v>
      </c>
      <c r="S288" s="6">
        <f t="shared" si="36"/>
        <v>175640636.65549999</v>
      </c>
    </row>
    <row r="289" spans="1:19" ht="25" customHeight="1">
      <c r="A289" s="148"/>
      <c r="B289" s="146"/>
      <c r="C289" s="1">
        <v>11</v>
      </c>
      <c r="D289" s="5" t="s">
        <v>327</v>
      </c>
      <c r="E289" s="5">
        <v>149089282.6868</v>
      </c>
      <c r="F289" s="5">
        <v>0</v>
      </c>
      <c r="G289" s="5">
        <v>246914.46170000001</v>
      </c>
      <c r="H289" s="5">
        <v>38041385.9498</v>
      </c>
      <c r="I289" s="6">
        <f t="shared" si="38"/>
        <v>187377583.09829998</v>
      </c>
      <c r="J289" s="11"/>
      <c r="K289" s="18"/>
      <c r="L289" s="136" t="s">
        <v>842</v>
      </c>
      <c r="M289" s="137"/>
      <c r="N289" s="138"/>
      <c r="O289" s="14">
        <f>SUM(O256:O288)</f>
        <v>4427981459.3323994</v>
      </c>
      <c r="P289" s="14">
        <f t="shared" ref="P289:S289" si="40">SUM(P256:P288)</f>
        <v>-83688581.460000008</v>
      </c>
      <c r="Q289" s="14">
        <f t="shared" si="40"/>
        <v>7333408.8053999981</v>
      </c>
      <c r="R289" s="14">
        <f t="shared" si="40"/>
        <v>1414721649.4534998</v>
      </c>
      <c r="S289" s="14">
        <f t="shared" si="40"/>
        <v>5766347936.131299</v>
      </c>
    </row>
    <row r="290" spans="1:19" ht="25" customHeight="1">
      <c r="A290" s="148"/>
      <c r="B290" s="146"/>
      <c r="C290" s="1">
        <v>12</v>
      </c>
      <c r="D290" s="5" t="s">
        <v>328</v>
      </c>
      <c r="E290" s="5">
        <v>144755241.85620001</v>
      </c>
      <c r="F290" s="5">
        <v>0</v>
      </c>
      <c r="G290" s="5">
        <v>239736.63279999999</v>
      </c>
      <c r="H290" s="5">
        <v>37878747.751800001</v>
      </c>
      <c r="I290" s="6">
        <f t="shared" si="38"/>
        <v>182873726.24080002</v>
      </c>
      <c r="J290" s="11"/>
      <c r="K290" s="142">
        <v>31</v>
      </c>
      <c r="L290" s="145" t="s">
        <v>55</v>
      </c>
      <c r="M290" s="12">
        <v>1</v>
      </c>
      <c r="N290" s="5" t="s">
        <v>679</v>
      </c>
      <c r="O290" s="5">
        <v>161863288.83660001</v>
      </c>
      <c r="P290" s="5">
        <v>0</v>
      </c>
      <c r="Q290" s="5">
        <v>268070.1531</v>
      </c>
      <c r="R290" s="5">
        <v>38075788.6994</v>
      </c>
      <c r="S290" s="6">
        <f t="shared" ref="S290:S328" si="41">O290-P290+Q290+R290</f>
        <v>200207147.68910003</v>
      </c>
    </row>
    <row r="291" spans="1:19" ht="25" customHeight="1">
      <c r="A291" s="148"/>
      <c r="B291" s="146"/>
      <c r="C291" s="1">
        <v>13</v>
      </c>
      <c r="D291" s="5" t="s">
        <v>329</v>
      </c>
      <c r="E291" s="5">
        <v>187476974.7676</v>
      </c>
      <c r="F291" s="5">
        <v>0</v>
      </c>
      <c r="G291" s="5">
        <v>310490.30129999999</v>
      </c>
      <c r="H291" s="5">
        <v>50625232.939400002</v>
      </c>
      <c r="I291" s="6">
        <f t="shared" si="38"/>
        <v>238412698.00830001</v>
      </c>
      <c r="J291" s="11"/>
      <c r="K291" s="143"/>
      <c r="L291" s="146"/>
      <c r="M291" s="12">
        <v>2</v>
      </c>
      <c r="N291" s="5" t="s">
        <v>520</v>
      </c>
      <c r="O291" s="5">
        <v>163280206.12959999</v>
      </c>
      <c r="P291" s="5">
        <v>0</v>
      </c>
      <c r="Q291" s="5">
        <v>270416.783</v>
      </c>
      <c r="R291" s="5">
        <v>38982619.863899998</v>
      </c>
      <c r="S291" s="6">
        <f t="shared" si="41"/>
        <v>202533242.77649999</v>
      </c>
    </row>
    <row r="292" spans="1:19" ht="25" customHeight="1">
      <c r="A292" s="148"/>
      <c r="B292" s="146"/>
      <c r="C292" s="1">
        <v>14</v>
      </c>
      <c r="D292" s="5" t="s">
        <v>330</v>
      </c>
      <c r="E292" s="5">
        <v>128635575.1952</v>
      </c>
      <c r="F292" s="5">
        <v>0</v>
      </c>
      <c r="G292" s="5">
        <v>213040.0203</v>
      </c>
      <c r="H292" s="5">
        <v>36305717.984999999</v>
      </c>
      <c r="I292" s="6">
        <f t="shared" si="38"/>
        <v>165154333.20050001</v>
      </c>
      <c r="J292" s="11"/>
      <c r="K292" s="143"/>
      <c r="L292" s="146"/>
      <c r="M292" s="12">
        <v>3</v>
      </c>
      <c r="N292" s="5" t="s">
        <v>680</v>
      </c>
      <c r="O292" s="5">
        <v>162568694.91460001</v>
      </c>
      <c r="P292" s="5">
        <v>0</v>
      </c>
      <c r="Q292" s="5">
        <v>269238.41249999998</v>
      </c>
      <c r="R292" s="5">
        <v>38325104.686399996</v>
      </c>
      <c r="S292" s="6">
        <f t="shared" si="41"/>
        <v>201163038.01350001</v>
      </c>
    </row>
    <row r="293" spans="1:19" ht="25" customHeight="1">
      <c r="A293" s="148"/>
      <c r="B293" s="146"/>
      <c r="C293" s="1">
        <v>15</v>
      </c>
      <c r="D293" s="5" t="s">
        <v>331</v>
      </c>
      <c r="E293" s="5">
        <v>142378779.03929999</v>
      </c>
      <c r="F293" s="5">
        <v>0</v>
      </c>
      <c r="G293" s="5">
        <v>235800.85</v>
      </c>
      <c r="H293" s="5">
        <v>40364162.945900001</v>
      </c>
      <c r="I293" s="6">
        <f t="shared" si="38"/>
        <v>182978742.83519998</v>
      </c>
      <c r="J293" s="11"/>
      <c r="K293" s="143"/>
      <c r="L293" s="146"/>
      <c r="M293" s="12">
        <v>4</v>
      </c>
      <c r="N293" s="5" t="s">
        <v>681</v>
      </c>
      <c r="O293" s="5">
        <v>123420936.63330001</v>
      </c>
      <c r="P293" s="5">
        <v>0</v>
      </c>
      <c r="Q293" s="5">
        <v>204403.788</v>
      </c>
      <c r="R293" s="5">
        <v>31061380.799800001</v>
      </c>
      <c r="S293" s="6">
        <f t="shared" si="41"/>
        <v>154686721.2211</v>
      </c>
    </row>
    <row r="294" spans="1:19" ht="25" customHeight="1">
      <c r="A294" s="148"/>
      <c r="B294" s="146"/>
      <c r="C294" s="1">
        <v>16</v>
      </c>
      <c r="D294" s="5" t="s">
        <v>332</v>
      </c>
      <c r="E294" s="5">
        <v>161669205.16549999</v>
      </c>
      <c r="F294" s="5">
        <v>0</v>
      </c>
      <c r="G294" s="5">
        <v>267748.72110000002</v>
      </c>
      <c r="H294" s="5">
        <v>44708691.548</v>
      </c>
      <c r="I294" s="6">
        <f t="shared" si="38"/>
        <v>206645645.4346</v>
      </c>
      <c r="J294" s="11"/>
      <c r="K294" s="143"/>
      <c r="L294" s="146"/>
      <c r="M294" s="12">
        <v>5</v>
      </c>
      <c r="N294" s="5" t="s">
        <v>682</v>
      </c>
      <c r="O294" s="5">
        <v>214735585.627</v>
      </c>
      <c r="P294" s="5">
        <v>0</v>
      </c>
      <c r="Q294" s="5">
        <v>355634.69469999999</v>
      </c>
      <c r="R294" s="5">
        <v>57948549.3301</v>
      </c>
      <c r="S294" s="6">
        <f t="shared" si="41"/>
        <v>273039769.65180004</v>
      </c>
    </row>
    <row r="295" spans="1:19" ht="25" customHeight="1">
      <c r="A295" s="148"/>
      <c r="B295" s="147"/>
      <c r="C295" s="1">
        <v>17</v>
      </c>
      <c r="D295" s="5" t="s">
        <v>333</v>
      </c>
      <c r="E295" s="5">
        <v>133884445.6003</v>
      </c>
      <c r="F295" s="5">
        <v>0</v>
      </c>
      <c r="G295" s="5">
        <v>221732.94570000001</v>
      </c>
      <c r="H295" s="5">
        <v>36140889.373499997</v>
      </c>
      <c r="I295" s="6">
        <f t="shared" si="38"/>
        <v>170247067.91949999</v>
      </c>
      <c r="J295" s="11"/>
      <c r="K295" s="143"/>
      <c r="L295" s="146"/>
      <c r="M295" s="12">
        <v>6</v>
      </c>
      <c r="N295" s="5" t="s">
        <v>683</v>
      </c>
      <c r="O295" s="5">
        <v>185691647.56279999</v>
      </c>
      <c r="P295" s="5">
        <v>0</v>
      </c>
      <c r="Q295" s="5">
        <v>307533.52870000002</v>
      </c>
      <c r="R295" s="5">
        <v>48358919.285300002</v>
      </c>
      <c r="S295" s="6">
        <f t="shared" si="41"/>
        <v>234358100.3768</v>
      </c>
    </row>
    <row r="296" spans="1:19" ht="25" customHeight="1">
      <c r="A296" s="1"/>
      <c r="B296" s="136" t="s">
        <v>826</v>
      </c>
      <c r="C296" s="137"/>
      <c r="D296" s="138"/>
      <c r="E296" s="14">
        <f>SUM(E279:E295)</f>
        <v>2600058127.9280005</v>
      </c>
      <c r="F296" s="14">
        <f t="shared" ref="F296:I296" si="42">SUM(F279:F295)</f>
        <v>0</v>
      </c>
      <c r="G296" s="14">
        <f t="shared" si="42"/>
        <v>4306090.5617000004</v>
      </c>
      <c r="H296" s="14">
        <f t="shared" si="42"/>
        <v>703665262.68009996</v>
      </c>
      <c r="I296" s="14">
        <f t="shared" si="42"/>
        <v>3308029481.1697993</v>
      </c>
      <c r="J296" s="11"/>
      <c r="K296" s="143"/>
      <c r="L296" s="146"/>
      <c r="M296" s="12">
        <v>7</v>
      </c>
      <c r="N296" s="5" t="s">
        <v>684</v>
      </c>
      <c r="O296" s="5">
        <v>163008205.84779999</v>
      </c>
      <c r="P296" s="5">
        <v>0</v>
      </c>
      <c r="Q296" s="5">
        <v>269966.30930000002</v>
      </c>
      <c r="R296" s="5">
        <v>37342860.716200002</v>
      </c>
      <c r="S296" s="6">
        <f t="shared" si="41"/>
        <v>200621032.87329999</v>
      </c>
    </row>
    <row r="297" spans="1:19" ht="25" customHeight="1">
      <c r="A297" s="148">
        <v>15</v>
      </c>
      <c r="B297" s="145" t="s">
        <v>39</v>
      </c>
      <c r="C297" s="1">
        <v>1</v>
      </c>
      <c r="D297" s="5" t="s">
        <v>334</v>
      </c>
      <c r="E297" s="5">
        <v>213614990.66839999</v>
      </c>
      <c r="F297" s="5">
        <v>-4907596.13</v>
      </c>
      <c r="G297" s="5">
        <v>353778.81949999998</v>
      </c>
      <c r="H297" s="5">
        <v>50227900.049400002</v>
      </c>
      <c r="I297" s="6">
        <f>E297+F297+G297+H297</f>
        <v>259289073.4073</v>
      </c>
      <c r="J297" s="11"/>
      <c r="K297" s="143"/>
      <c r="L297" s="146"/>
      <c r="M297" s="12">
        <v>8</v>
      </c>
      <c r="N297" s="5" t="s">
        <v>685</v>
      </c>
      <c r="O297" s="5">
        <v>143962541.0891</v>
      </c>
      <c r="P297" s="5">
        <v>0</v>
      </c>
      <c r="Q297" s="5">
        <v>238423.80009999999</v>
      </c>
      <c r="R297" s="5">
        <v>33863701.881300002</v>
      </c>
      <c r="S297" s="6">
        <f t="shared" si="41"/>
        <v>178064666.7705</v>
      </c>
    </row>
    <row r="298" spans="1:19" ht="25" customHeight="1">
      <c r="A298" s="148"/>
      <c r="B298" s="146"/>
      <c r="C298" s="1">
        <v>2</v>
      </c>
      <c r="D298" s="5" t="s">
        <v>335</v>
      </c>
      <c r="E298" s="5">
        <v>155134147.56720001</v>
      </c>
      <c r="F298" s="5">
        <v>-4907596.13</v>
      </c>
      <c r="G298" s="5">
        <v>256925.6747</v>
      </c>
      <c r="H298" s="5">
        <v>40425486.9846</v>
      </c>
      <c r="I298" s="6">
        <f t="shared" ref="I298:I307" si="43">E298+F298+G298+H298</f>
        <v>190908964.09650001</v>
      </c>
      <c r="J298" s="11"/>
      <c r="K298" s="143"/>
      <c r="L298" s="146"/>
      <c r="M298" s="12">
        <v>9</v>
      </c>
      <c r="N298" s="5" t="s">
        <v>686</v>
      </c>
      <c r="O298" s="5">
        <v>147658883.4689</v>
      </c>
      <c r="P298" s="5">
        <v>0</v>
      </c>
      <c r="Q298" s="5">
        <v>244545.5037</v>
      </c>
      <c r="R298" s="5">
        <v>35367186.021399997</v>
      </c>
      <c r="S298" s="6">
        <f t="shared" si="41"/>
        <v>183270614.99399999</v>
      </c>
    </row>
    <row r="299" spans="1:19" ht="25" customHeight="1">
      <c r="A299" s="148"/>
      <c r="B299" s="146"/>
      <c r="C299" s="1">
        <v>3</v>
      </c>
      <c r="D299" s="5" t="s">
        <v>851</v>
      </c>
      <c r="E299" s="5">
        <v>156139111.10479999</v>
      </c>
      <c r="F299" s="5">
        <v>-4907596.13</v>
      </c>
      <c r="G299" s="5">
        <v>258590.04670000001</v>
      </c>
      <c r="H299" s="5">
        <v>39611513.704099998</v>
      </c>
      <c r="I299" s="6">
        <f t="shared" si="43"/>
        <v>191101618.7256</v>
      </c>
      <c r="J299" s="11"/>
      <c r="K299" s="143"/>
      <c r="L299" s="146"/>
      <c r="M299" s="12">
        <v>10</v>
      </c>
      <c r="N299" s="5" t="s">
        <v>687</v>
      </c>
      <c r="O299" s="5">
        <v>140075850.14950001</v>
      </c>
      <c r="P299" s="5">
        <v>0</v>
      </c>
      <c r="Q299" s="5">
        <v>231986.8505</v>
      </c>
      <c r="R299" s="5">
        <v>32680956.852299999</v>
      </c>
      <c r="S299" s="6">
        <f t="shared" si="41"/>
        <v>172988793.85229999</v>
      </c>
    </row>
    <row r="300" spans="1:19" ht="25" customHeight="1">
      <c r="A300" s="148"/>
      <c r="B300" s="146"/>
      <c r="C300" s="1">
        <v>4</v>
      </c>
      <c r="D300" s="5" t="s">
        <v>336</v>
      </c>
      <c r="E300" s="5">
        <v>170134630.71360001</v>
      </c>
      <c r="F300" s="5">
        <v>-4907596.13</v>
      </c>
      <c r="G300" s="5">
        <v>281768.74959999998</v>
      </c>
      <c r="H300" s="5">
        <v>40006257.4978</v>
      </c>
      <c r="I300" s="6">
        <f t="shared" si="43"/>
        <v>205515060.831</v>
      </c>
      <c r="J300" s="11"/>
      <c r="K300" s="143"/>
      <c r="L300" s="146"/>
      <c r="M300" s="12">
        <v>11</v>
      </c>
      <c r="N300" s="5" t="s">
        <v>688</v>
      </c>
      <c r="O300" s="5">
        <v>193532953.74919999</v>
      </c>
      <c r="P300" s="5">
        <v>0</v>
      </c>
      <c r="Q300" s="5">
        <v>320519.92090000003</v>
      </c>
      <c r="R300" s="5">
        <v>47436989.913800001</v>
      </c>
      <c r="S300" s="6">
        <f t="shared" si="41"/>
        <v>241290463.58389997</v>
      </c>
    </row>
    <row r="301" spans="1:19" ht="25" customHeight="1">
      <c r="A301" s="148"/>
      <c r="B301" s="146"/>
      <c r="C301" s="1">
        <v>5</v>
      </c>
      <c r="D301" s="5" t="s">
        <v>337</v>
      </c>
      <c r="E301" s="5">
        <v>165479212.6376</v>
      </c>
      <c r="F301" s="5">
        <v>-4907596.13</v>
      </c>
      <c r="G301" s="5">
        <v>274058.67129999999</v>
      </c>
      <c r="H301" s="5">
        <v>42266842.398000002</v>
      </c>
      <c r="I301" s="6">
        <f t="shared" si="43"/>
        <v>203112517.57690001</v>
      </c>
      <c r="J301" s="11"/>
      <c r="K301" s="143"/>
      <c r="L301" s="146"/>
      <c r="M301" s="12">
        <v>12</v>
      </c>
      <c r="N301" s="5" t="s">
        <v>689</v>
      </c>
      <c r="O301" s="5">
        <v>130296513.08239999</v>
      </c>
      <c r="P301" s="5">
        <v>0</v>
      </c>
      <c r="Q301" s="5">
        <v>215790.78529999999</v>
      </c>
      <c r="R301" s="5">
        <v>31985187.668499999</v>
      </c>
      <c r="S301" s="6">
        <f t="shared" si="41"/>
        <v>162497491.53619999</v>
      </c>
    </row>
    <row r="302" spans="1:19" ht="25" customHeight="1">
      <c r="A302" s="148"/>
      <c r="B302" s="146"/>
      <c r="C302" s="1">
        <v>6</v>
      </c>
      <c r="D302" s="5" t="s">
        <v>39</v>
      </c>
      <c r="E302" s="5">
        <v>180185841.89809999</v>
      </c>
      <c r="F302" s="5">
        <v>-4907596.13</v>
      </c>
      <c r="G302" s="5">
        <v>298415.0796</v>
      </c>
      <c r="H302" s="5">
        <v>44763366.117399998</v>
      </c>
      <c r="I302" s="6">
        <f t="shared" si="43"/>
        <v>220340026.96509999</v>
      </c>
      <c r="J302" s="11"/>
      <c r="K302" s="143"/>
      <c r="L302" s="146"/>
      <c r="M302" s="12">
        <v>13</v>
      </c>
      <c r="N302" s="5" t="s">
        <v>690</v>
      </c>
      <c r="O302" s="5">
        <v>173948366.25600001</v>
      </c>
      <c r="P302" s="5">
        <v>0</v>
      </c>
      <c r="Q302" s="5">
        <v>288084.87400000001</v>
      </c>
      <c r="R302" s="5">
        <v>39360153.2663</v>
      </c>
      <c r="S302" s="6">
        <f t="shared" si="41"/>
        <v>213596604.39630002</v>
      </c>
    </row>
    <row r="303" spans="1:19" ht="25" customHeight="1">
      <c r="A303" s="148"/>
      <c r="B303" s="146"/>
      <c r="C303" s="1">
        <v>7</v>
      </c>
      <c r="D303" s="5" t="s">
        <v>338</v>
      </c>
      <c r="E303" s="5">
        <v>141282350.52430001</v>
      </c>
      <c r="F303" s="5">
        <v>-4907596.13</v>
      </c>
      <c r="G303" s="5">
        <v>233984.9981</v>
      </c>
      <c r="H303" s="5">
        <v>35517083.379500002</v>
      </c>
      <c r="I303" s="6">
        <f t="shared" si="43"/>
        <v>172125822.77190003</v>
      </c>
      <c r="J303" s="11"/>
      <c r="K303" s="143"/>
      <c r="L303" s="146"/>
      <c r="M303" s="12">
        <v>14</v>
      </c>
      <c r="N303" s="5" t="s">
        <v>691</v>
      </c>
      <c r="O303" s="5">
        <v>173696779.3942</v>
      </c>
      <c r="P303" s="5">
        <v>0</v>
      </c>
      <c r="Q303" s="5">
        <v>287668.20799999998</v>
      </c>
      <c r="R303" s="5">
        <v>39770386.412199996</v>
      </c>
      <c r="S303" s="6">
        <f t="shared" si="41"/>
        <v>213754834.01440001</v>
      </c>
    </row>
    <row r="304" spans="1:19" ht="25" customHeight="1">
      <c r="A304" s="148"/>
      <c r="B304" s="146"/>
      <c r="C304" s="1">
        <v>8</v>
      </c>
      <c r="D304" s="5" t="s">
        <v>339</v>
      </c>
      <c r="E304" s="5">
        <v>151551345.35460001</v>
      </c>
      <c r="F304" s="5">
        <v>-4907596.13</v>
      </c>
      <c r="G304" s="5">
        <v>250992.01089999999</v>
      </c>
      <c r="H304" s="5">
        <v>39075957.617799997</v>
      </c>
      <c r="I304" s="6">
        <f t="shared" si="43"/>
        <v>185970698.85330001</v>
      </c>
      <c r="J304" s="11"/>
      <c r="K304" s="143"/>
      <c r="L304" s="146"/>
      <c r="M304" s="12">
        <v>15</v>
      </c>
      <c r="N304" s="5" t="s">
        <v>692</v>
      </c>
      <c r="O304" s="5">
        <v>137268442.76289999</v>
      </c>
      <c r="P304" s="5">
        <v>0</v>
      </c>
      <c r="Q304" s="5">
        <v>227337.35810000001</v>
      </c>
      <c r="R304" s="5">
        <v>34656396.859800003</v>
      </c>
      <c r="S304" s="6">
        <f t="shared" si="41"/>
        <v>172152176.9808</v>
      </c>
    </row>
    <row r="305" spans="1:19" ht="25" customHeight="1">
      <c r="A305" s="148"/>
      <c r="B305" s="146"/>
      <c r="C305" s="1">
        <v>9</v>
      </c>
      <c r="D305" s="5" t="s">
        <v>340</v>
      </c>
      <c r="E305" s="5">
        <v>138166713.83739999</v>
      </c>
      <c r="F305" s="5">
        <v>-4907596.13</v>
      </c>
      <c r="G305" s="5">
        <v>228825.0313</v>
      </c>
      <c r="H305" s="5">
        <v>34608061.8015</v>
      </c>
      <c r="I305" s="6">
        <f t="shared" si="43"/>
        <v>168096004.5402</v>
      </c>
      <c r="J305" s="11"/>
      <c r="K305" s="143"/>
      <c r="L305" s="146"/>
      <c r="M305" s="12">
        <v>16</v>
      </c>
      <c r="N305" s="5" t="s">
        <v>693</v>
      </c>
      <c r="O305" s="5">
        <v>174904927.80700001</v>
      </c>
      <c r="P305" s="5">
        <v>0</v>
      </c>
      <c r="Q305" s="5">
        <v>289669.08500000002</v>
      </c>
      <c r="R305" s="5">
        <v>40637790.134800002</v>
      </c>
      <c r="S305" s="6">
        <f t="shared" si="41"/>
        <v>215832387.02680004</v>
      </c>
    </row>
    <row r="306" spans="1:19" ht="25" customHeight="1">
      <c r="A306" s="148"/>
      <c r="B306" s="146"/>
      <c r="C306" s="1">
        <v>10</v>
      </c>
      <c r="D306" s="5" t="s">
        <v>341</v>
      </c>
      <c r="E306" s="5">
        <v>131033637.036</v>
      </c>
      <c r="F306" s="5">
        <v>-4907596.13</v>
      </c>
      <c r="G306" s="5">
        <v>217011.57430000001</v>
      </c>
      <c r="H306" s="5">
        <v>35651246.202799998</v>
      </c>
      <c r="I306" s="6">
        <f t="shared" si="43"/>
        <v>161994298.68310001</v>
      </c>
      <c r="J306" s="11"/>
      <c r="K306" s="144"/>
      <c r="L306" s="147"/>
      <c r="M306" s="12">
        <v>17</v>
      </c>
      <c r="N306" s="5" t="s">
        <v>694</v>
      </c>
      <c r="O306" s="5">
        <v>185837264.39570001</v>
      </c>
      <c r="P306" s="5">
        <v>0</v>
      </c>
      <c r="Q306" s="5">
        <v>307774.6923</v>
      </c>
      <c r="R306" s="5">
        <v>37015550.3649</v>
      </c>
      <c r="S306" s="6">
        <f t="shared" si="41"/>
        <v>223160589.45289999</v>
      </c>
    </row>
    <row r="307" spans="1:19" ht="25" customHeight="1">
      <c r="A307" s="148"/>
      <c r="B307" s="147"/>
      <c r="C307" s="1">
        <v>11</v>
      </c>
      <c r="D307" s="5" t="s">
        <v>342</v>
      </c>
      <c r="E307" s="5">
        <v>178839663.86390001</v>
      </c>
      <c r="F307" s="5">
        <v>-4907596.13</v>
      </c>
      <c r="G307" s="5">
        <v>296185.60460000002</v>
      </c>
      <c r="H307" s="5">
        <v>43765789.2531</v>
      </c>
      <c r="I307" s="6">
        <f t="shared" si="43"/>
        <v>217994042.59160003</v>
      </c>
      <c r="J307" s="11"/>
      <c r="K307" s="18"/>
      <c r="L307" s="136" t="s">
        <v>843</v>
      </c>
      <c r="M307" s="137"/>
      <c r="N307" s="138"/>
      <c r="O307" s="14">
        <f>SUM(O290:O306)</f>
        <v>2775751087.7066002</v>
      </c>
      <c r="P307" s="14">
        <f t="shared" ref="P307:S307" si="44">SUM(P290:P306)</f>
        <v>0</v>
      </c>
      <c r="Q307" s="14">
        <f t="shared" si="44"/>
        <v>4597064.7472000001</v>
      </c>
      <c r="R307" s="14">
        <f t="shared" si="44"/>
        <v>662869522.75639999</v>
      </c>
      <c r="S307" s="14">
        <f t="shared" si="44"/>
        <v>3443217675.2102003</v>
      </c>
    </row>
    <row r="308" spans="1:19" ht="25" customHeight="1">
      <c r="A308" s="1"/>
      <c r="B308" s="136" t="s">
        <v>827</v>
      </c>
      <c r="C308" s="137"/>
      <c r="D308" s="138"/>
      <c r="E308" s="14">
        <f>SUM(E297:E307)</f>
        <v>1781561645.2059</v>
      </c>
      <c r="F308" s="14">
        <f t="shared" ref="F308:I308" si="45">SUM(F297:F307)</f>
        <v>-53983557.430000007</v>
      </c>
      <c r="G308" s="14">
        <f t="shared" si="45"/>
        <v>2950536.2606000002</v>
      </c>
      <c r="H308" s="14">
        <f t="shared" si="45"/>
        <v>445919505.00599998</v>
      </c>
      <c r="I308" s="14">
        <f t="shared" si="45"/>
        <v>2176448129.0425</v>
      </c>
      <c r="J308" s="11"/>
      <c r="K308" s="142">
        <v>32</v>
      </c>
      <c r="L308" s="145" t="s">
        <v>56</v>
      </c>
      <c r="M308" s="12">
        <v>1</v>
      </c>
      <c r="N308" s="5" t="s">
        <v>695</v>
      </c>
      <c r="O308" s="5">
        <v>123648045.3752</v>
      </c>
      <c r="P308" s="5">
        <v>0</v>
      </c>
      <c r="Q308" s="5">
        <v>204779.91450000001</v>
      </c>
      <c r="R308" s="5">
        <v>43492584.894500002</v>
      </c>
      <c r="S308" s="6">
        <f t="shared" si="41"/>
        <v>167345410.18419999</v>
      </c>
    </row>
    <row r="309" spans="1:19" ht="25" customHeight="1">
      <c r="A309" s="148">
        <v>16</v>
      </c>
      <c r="B309" s="145" t="s">
        <v>40</v>
      </c>
      <c r="C309" s="1">
        <v>1</v>
      </c>
      <c r="D309" s="5" t="s">
        <v>343</v>
      </c>
      <c r="E309" s="5">
        <v>139798281.2085</v>
      </c>
      <c r="F309" s="5">
        <v>0</v>
      </c>
      <c r="G309" s="5">
        <v>231527.15429999999</v>
      </c>
      <c r="H309" s="5">
        <v>39423017.7773</v>
      </c>
      <c r="I309" s="6">
        <f t="shared" si="38"/>
        <v>179452826.1401</v>
      </c>
      <c r="J309" s="11"/>
      <c r="K309" s="143"/>
      <c r="L309" s="146"/>
      <c r="M309" s="12">
        <v>2</v>
      </c>
      <c r="N309" s="5" t="s">
        <v>696</v>
      </c>
      <c r="O309" s="5">
        <v>154488629.87619999</v>
      </c>
      <c r="P309" s="5">
        <v>0</v>
      </c>
      <c r="Q309" s="5">
        <v>255856.59950000001</v>
      </c>
      <c r="R309" s="5">
        <v>49960406.411499999</v>
      </c>
      <c r="S309" s="6">
        <f t="shared" si="41"/>
        <v>204704892.8872</v>
      </c>
    </row>
    <row r="310" spans="1:19" ht="25" customHeight="1">
      <c r="A310" s="148"/>
      <c r="B310" s="146"/>
      <c r="C310" s="1">
        <v>2</v>
      </c>
      <c r="D310" s="5" t="s">
        <v>344</v>
      </c>
      <c r="E310" s="5">
        <v>131557229.3441</v>
      </c>
      <c r="F310" s="5">
        <v>0</v>
      </c>
      <c r="G310" s="5">
        <v>217878.72260000001</v>
      </c>
      <c r="H310" s="5">
        <v>37486848.7535</v>
      </c>
      <c r="I310" s="6">
        <f t="shared" si="38"/>
        <v>169261956.8202</v>
      </c>
      <c r="J310" s="11"/>
      <c r="K310" s="143"/>
      <c r="L310" s="146"/>
      <c r="M310" s="12">
        <v>3</v>
      </c>
      <c r="N310" s="5" t="s">
        <v>697</v>
      </c>
      <c r="O310" s="5">
        <v>142316433.27849999</v>
      </c>
      <c r="P310" s="5">
        <v>0</v>
      </c>
      <c r="Q310" s="5">
        <v>235697.59599999999</v>
      </c>
      <c r="R310" s="5">
        <v>42652326.6527</v>
      </c>
      <c r="S310" s="6">
        <f t="shared" si="41"/>
        <v>185204457.52719998</v>
      </c>
    </row>
    <row r="311" spans="1:19" ht="25" customHeight="1">
      <c r="A311" s="148"/>
      <c r="B311" s="146"/>
      <c r="C311" s="1">
        <v>3</v>
      </c>
      <c r="D311" s="5" t="s">
        <v>345</v>
      </c>
      <c r="E311" s="5">
        <v>120860255.4804</v>
      </c>
      <c r="F311" s="5">
        <v>0</v>
      </c>
      <c r="G311" s="5">
        <v>200162.9117</v>
      </c>
      <c r="H311" s="5">
        <v>34359955.337399997</v>
      </c>
      <c r="I311" s="6">
        <f t="shared" si="38"/>
        <v>155420373.7295</v>
      </c>
      <c r="J311" s="11"/>
      <c r="K311" s="143"/>
      <c r="L311" s="146"/>
      <c r="M311" s="12">
        <v>4</v>
      </c>
      <c r="N311" s="5" t="s">
        <v>698</v>
      </c>
      <c r="O311" s="5">
        <v>151919941.05450001</v>
      </c>
      <c r="P311" s="5">
        <v>0</v>
      </c>
      <c r="Q311" s="5">
        <v>251602.46119999999</v>
      </c>
      <c r="R311" s="5">
        <v>46955159.170400001</v>
      </c>
      <c r="S311" s="6">
        <f t="shared" si="41"/>
        <v>199126702.68610001</v>
      </c>
    </row>
    <row r="312" spans="1:19" ht="25" customHeight="1">
      <c r="A312" s="148"/>
      <c r="B312" s="146"/>
      <c r="C312" s="1">
        <v>4</v>
      </c>
      <c r="D312" s="5" t="s">
        <v>346</v>
      </c>
      <c r="E312" s="5">
        <v>128544205.023</v>
      </c>
      <c r="F312" s="5">
        <v>0</v>
      </c>
      <c r="G312" s="5">
        <v>212888.6974</v>
      </c>
      <c r="H312" s="5">
        <v>37071530.719300002</v>
      </c>
      <c r="I312" s="6">
        <f t="shared" si="38"/>
        <v>165828624.43970001</v>
      </c>
      <c r="J312" s="11"/>
      <c r="K312" s="143"/>
      <c r="L312" s="146"/>
      <c r="M312" s="12">
        <v>5</v>
      </c>
      <c r="N312" s="5" t="s">
        <v>699</v>
      </c>
      <c r="O312" s="5">
        <v>141019712.88530001</v>
      </c>
      <c r="P312" s="5">
        <v>0</v>
      </c>
      <c r="Q312" s="5">
        <v>233550.03030000001</v>
      </c>
      <c r="R312" s="5">
        <v>47666339.477300003</v>
      </c>
      <c r="S312" s="6">
        <f t="shared" si="41"/>
        <v>188919602.39289999</v>
      </c>
    </row>
    <row r="313" spans="1:19" ht="25" customHeight="1">
      <c r="A313" s="148"/>
      <c r="B313" s="146"/>
      <c r="C313" s="1">
        <v>5</v>
      </c>
      <c r="D313" s="5" t="s">
        <v>347</v>
      </c>
      <c r="E313" s="5">
        <v>137838762.06549999</v>
      </c>
      <c r="F313" s="5">
        <v>0</v>
      </c>
      <c r="G313" s="5">
        <v>228281.8934</v>
      </c>
      <c r="H313" s="5">
        <v>36509298.5264</v>
      </c>
      <c r="I313" s="6">
        <f t="shared" si="38"/>
        <v>174576342.4853</v>
      </c>
      <c r="J313" s="11"/>
      <c r="K313" s="143"/>
      <c r="L313" s="146"/>
      <c r="M313" s="12">
        <v>6</v>
      </c>
      <c r="N313" s="5" t="s">
        <v>700</v>
      </c>
      <c r="O313" s="5">
        <v>140996148.7272</v>
      </c>
      <c r="P313" s="5">
        <v>0</v>
      </c>
      <c r="Q313" s="5">
        <v>233511.00450000001</v>
      </c>
      <c r="R313" s="5">
        <v>47295377.315200001</v>
      </c>
      <c r="S313" s="6">
        <f t="shared" si="41"/>
        <v>188525037.0469</v>
      </c>
    </row>
    <row r="314" spans="1:19" ht="25" customHeight="1">
      <c r="A314" s="148"/>
      <c r="B314" s="146"/>
      <c r="C314" s="1">
        <v>6</v>
      </c>
      <c r="D314" s="5" t="s">
        <v>348</v>
      </c>
      <c r="E314" s="5">
        <v>138300311.46990001</v>
      </c>
      <c r="F314" s="5">
        <v>0</v>
      </c>
      <c r="G314" s="5">
        <v>229046.2892</v>
      </c>
      <c r="H314" s="5">
        <v>36624529.919200003</v>
      </c>
      <c r="I314" s="6">
        <f t="shared" si="38"/>
        <v>175153887.67830002</v>
      </c>
      <c r="J314" s="11"/>
      <c r="K314" s="143"/>
      <c r="L314" s="146"/>
      <c r="M314" s="12">
        <v>7</v>
      </c>
      <c r="N314" s="5" t="s">
        <v>701</v>
      </c>
      <c r="O314" s="5">
        <v>152807562.3617</v>
      </c>
      <c r="P314" s="5">
        <v>0</v>
      </c>
      <c r="Q314" s="5">
        <v>253072.49669999999</v>
      </c>
      <c r="R314" s="5">
        <v>49987630.121399999</v>
      </c>
      <c r="S314" s="6">
        <f t="shared" si="41"/>
        <v>203048264.97979999</v>
      </c>
    </row>
    <row r="315" spans="1:19" ht="25" customHeight="1">
      <c r="A315" s="148"/>
      <c r="B315" s="146"/>
      <c r="C315" s="1">
        <v>7</v>
      </c>
      <c r="D315" s="5" t="s">
        <v>349</v>
      </c>
      <c r="E315" s="5">
        <v>123786073.01450001</v>
      </c>
      <c r="F315" s="5">
        <v>0</v>
      </c>
      <c r="G315" s="5">
        <v>205008.5092</v>
      </c>
      <c r="H315" s="5">
        <v>33563035.990199998</v>
      </c>
      <c r="I315" s="6">
        <f t="shared" si="38"/>
        <v>157554117.51390001</v>
      </c>
      <c r="J315" s="11"/>
      <c r="K315" s="143"/>
      <c r="L315" s="146"/>
      <c r="M315" s="12">
        <v>8</v>
      </c>
      <c r="N315" s="5" t="s">
        <v>702</v>
      </c>
      <c r="O315" s="5">
        <v>148041622.6455</v>
      </c>
      <c r="P315" s="5">
        <v>0</v>
      </c>
      <c r="Q315" s="5">
        <v>245179.37779999999</v>
      </c>
      <c r="R315" s="5">
        <v>45380799.5097</v>
      </c>
      <c r="S315" s="6">
        <f t="shared" si="41"/>
        <v>193667601.53299999</v>
      </c>
    </row>
    <row r="316" spans="1:19" ht="25" customHeight="1">
      <c r="A316" s="148"/>
      <c r="B316" s="146"/>
      <c r="C316" s="1">
        <v>8</v>
      </c>
      <c r="D316" s="5" t="s">
        <v>350</v>
      </c>
      <c r="E316" s="5">
        <v>131115088.5979</v>
      </c>
      <c r="F316" s="5">
        <v>0</v>
      </c>
      <c r="G316" s="5">
        <v>217146.4705</v>
      </c>
      <c r="H316" s="5">
        <v>35798196.448600002</v>
      </c>
      <c r="I316" s="6">
        <f t="shared" si="38"/>
        <v>167130431.51700002</v>
      </c>
      <c r="J316" s="11"/>
      <c r="K316" s="143"/>
      <c r="L316" s="146"/>
      <c r="M316" s="12">
        <v>9</v>
      </c>
      <c r="N316" s="5" t="s">
        <v>703</v>
      </c>
      <c r="O316" s="5">
        <v>141206055.40380001</v>
      </c>
      <c r="P316" s="5">
        <v>0</v>
      </c>
      <c r="Q316" s="5">
        <v>233858.64180000001</v>
      </c>
      <c r="R316" s="5">
        <v>46242648.969700001</v>
      </c>
      <c r="S316" s="6">
        <f t="shared" si="41"/>
        <v>187682563.01530001</v>
      </c>
    </row>
    <row r="317" spans="1:19" ht="25" customHeight="1">
      <c r="A317" s="148"/>
      <c r="B317" s="146"/>
      <c r="C317" s="1">
        <v>9</v>
      </c>
      <c r="D317" s="5" t="s">
        <v>351</v>
      </c>
      <c r="E317" s="5">
        <v>147515078.9061</v>
      </c>
      <c r="F317" s="5">
        <v>0</v>
      </c>
      <c r="G317" s="5">
        <v>244307.34150000001</v>
      </c>
      <c r="H317" s="5">
        <v>39664276.171999998</v>
      </c>
      <c r="I317" s="6">
        <f t="shared" si="38"/>
        <v>187423662.41960001</v>
      </c>
      <c r="J317" s="11"/>
      <c r="K317" s="143"/>
      <c r="L317" s="146"/>
      <c r="M317" s="12">
        <v>10</v>
      </c>
      <c r="N317" s="5" t="s">
        <v>704</v>
      </c>
      <c r="O317" s="5">
        <v>165586826.63389999</v>
      </c>
      <c r="P317" s="5">
        <v>0</v>
      </c>
      <c r="Q317" s="5">
        <v>274236.89630000002</v>
      </c>
      <c r="R317" s="5">
        <v>49962675.053999998</v>
      </c>
      <c r="S317" s="6">
        <f t="shared" si="41"/>
        <v>215823738.58419997</v>
      </c>
    </row>
    <row r="318" spans="1:19" ht="25" customHeight="1">
      <c r="A318" s="148"/>
      <c r="B318" s="146"/>
      <c r="C318" s="1">
        <v>10</v>
      </c>
      <c r="D318" s="5" t="s">
        <v>352</v>
      </c>
      <c r="E318" s="5">
        <v>130382684.12270001</v>
      </c>
      <c r="F318" s="5">
        <v>0</v>
      </c>
      <c r="G318" s="5">
        <v>215933.4976</v>
      </c>
      <c r="H318" s="5">
        <v>36983523.036399998</v>
      </c>
      <c r="I318" s="6">
        <f t="shared" si="38"/>
        <v>167582140.65670002</v>
      </c>
      <c r="J318" s="11"/>
      <c r="K318" s="143"/>
      <c r="L318" s="146"/>
      <c r="M318" s="12">
        <v>11</v>
      </c>
      <c r="N318" s="5" t="s">
        <v>705</v>
      </c>
      <c r="O318" s="5">
        <v>147471676.03549999</v>
      </c>
      <c r="P318" s="5">
        <v>0</v>
      </c>
      <c r="Q318" s="5">
        <v>244235.45980000001</v>
      </c>
      <c r="R318" s="5">
        <v>48349122.638499998</v>
      </c>
      <c r="S318" s="6">
        <f t="shared" si="41"/>
        <v>196065034.1338</v>
      </c>
    </row>
    <row r="319" spans="1:19" ht="25" customHeight="1">
      <c r="A319" s="148"/>
      <c r="B319" s="146"/>
      <c r="C319" s="1">
        <v>11</v>
      </c>
      <c r="D319" s="5" t="s">
        <v>353</v>
      </c>
      <c r="E319" s="5">
        <v>160821568.76899999</v>
      </c>
      <c r="F319" s="5">
        <v>0</v>
      </c>
      <c r="G319" s="5">
        <v>266344.90669999999</v>
      </c>
      <c r="H319" s="5">
        <v>42701049.720799997</v>
      </c>
      <c r="I319" s="6">
        <f t="shared" si="38"/>
        <v>203788963.39649999</v>
      </c>
      <c r="J319" s="11"/>
      <c r="K319" s="143"/>
      <c r="L319" s="146"/>
      <c r="M319" s="12">
        <v>12</v>
      </c>
      <c r="N319" s="5" t="s">
        <v>706</v>
      </c>
      <c r="O319" s="5">
        <v>141143044.77169999</v>
      </c>
      <c r="P319" s="5">
        <v>0</v>
      </c>
      <c r="Q319" s="5">
        <v>233754.2867</v>
      </c>
      <c r="R319" s="5">
        <v>45290210.268100001</v>
      </c>
      <c r="S319" s="6">
        <f t="shared" si="41"/>
        <v>186667009.3265</v>
      </c>
    </row>
    <row r="320" spans="1:19" ht="25" customHeight="1">
      <c r="A320" s="148"/>
      <c r="B320" s="146"/>
      <c r="C320" s="1">
        <v>12</v>
      </c>
      <c r="D320" s="5" t="s">
        <v>354</v>
      </c>
      <c r="E320" s="5">
        <v>136585015.82679999</v>
      </c>
      <c r="F320" s="5">
        <v>0</v>
      </c>
      <c r="G320" s="5">
        <v>226205.49950000001</v>
      </c>
      <c r="H320" s="5">
        <v>36628676.059</v>
      </c>
      <c r="I320" s="6">
        <f t="shared" si="38"/>
        <v>173439897.38529998</v>
      </c>
      <c r="J320" s="11"/>
      <c r="K320" s="143"/>
      <c r="L320" s="146"/>
      <c r="M320" s="12">
        <v>13</v>
      </c>
      <c r="N320" s="5" t="s">
        <v>707</v>
      </c>
      <c r="O320" s="5">
        <v>167561326.75220001</v>
      </c>
      <c r="P320" s="5">
        <v>0</v>
      </c>
      <c r="Q320" s="5">
        <v>277506.96799999999</v>
      </c>
      <c r="R320" s="5">
        <v>53464442.084700003</v>
      </c>
      <c r="S320" s="6">
        <f t="shared" si="41"/>
        <v>221303275.80489999</v>
      </c>
    </row>
    <row r="321" spans="1:19" ht="25" customHeight="1">
      <c r="A321" s="148"/>
      <c r="B321" s="146"/>
      <c r="C321" s="1">
        <v>13</v>
      </c>
      <c r="D321" s="5" t="s">
        <v>355</v>
      </c>
      <c r="E321" s="5">
        <v>123387366.9156</v>
      </c>
      <c r="F321" s="5">
        <v>0</v>
      </c>
      <c r="G321" s="5">
        <v>204348.19149999999</v>
      </c>
      <c r="H321" s="5">
        <v>35469165.058200002</v>
      </c>
      <c r="I321" s="6">
        <f t="shared" si="38"/>
        <v>159060880.16530001</v>
      </c>
      <c r="J321" s="11"/>
      <c r="K321" s="143"/>
      <c r="L321" s="146"/>
      <c r="M321" s="12">
        <v>14</v>
      </c>
      <c r="N321" s="5" t="s">
        <v>708</v>
      </c>
      <c r="O321" s="5">
        <v>205197017.9479</v>
      </c>
      <c r="P321" s="5">
        <v>0</v>
      </c>
      <c r="Q321" s="5">
        <v>339837.38010000001</v>
      </c>
      <c r="R321" s="5">
        <v>66808127.851099998</v>
      </c>
      <c r="S321" s="6">
        <f t="shared" si="41"/>
        <v>272344983.17910004</v>
      </c>
    </row>
    <row r="322" spans="1:19" ht="25" customHeight="1">
      <c r="A322" s="148"/>
      <c r="B322" s="146"/>
      <c r="C322" s="1">
        <v>14</v>
      </c>
      <c r="D322" s="5" t="s">
        <v>356</v>
      </c>
      <c r="E322" s="5">
        <v>120076005.6331</v>
      </c>
      <c r="F322" s="5">
        <v>0</v>
      </c>
      <c r="G322" s="5">
        <v>198864.07500000001</v>
      </c>
      <c r="H322" s="5">
        <v>34167590.0999</v>
      </c>
      <c r="I322" s="6">
        <f t="shared" si="38"/>
        <v>154442459.808</v>
      </c>
      <c r="J322" s="11"/>
      <c r="K322" s="143"/>
      <c r="L322" s="146"/>
      <c r="M322" s="12">
        <v>15</v>
      </c>
      <c r="N322" s="5" t="s">
        <v>709</v>
      </c>
      <c r="O322" s="5">
        <v>165664434.37040001</v>
      </c>
      <c r="P322" s="5">
        <v>0</v>
      </c>
      <c r="Q322" s="5">
        <v>274365.4265</v>
      </c>
      <c r="R322" s="5">
        <v>52586008.065800004</v>
      </c>
      <c r="S322" s="6">
        <f t="shared" si="41"/>
        <v>218524807.86270002</v>
      </c>
    </row>
    <row r="323" spans="1:19" ht="25" customHeight="1">
      <c r="A323" s="148"/>
      <c r="B323" s="146"/>
      <c r="C323" s="1">
        <v>15</v>
      </c>
      <c r="D323" s="5" t="s">
        <v>357</v>
      </c>
      <c r="E323" s="5">
        <v>106968687.0495</v>
      </c>
      <c r="F323" s="5">
        <v>0</v>
      </c>
      <c r="G323" s="5">
        <v>177156.3677</v>
      </c>
      <c r="H323" s="5">
        <v>30387562.333099999</v>
      </c>
      <c r="I323" s="6">
        <f t="shared" si="38"/>
        <v>137533405.75029999</v>
      </c>
      <c r="J323" s="11"/>
      <c r="K323" s="143"/>
      <c r="L323" s="146"/>
      <c r="M323" s="12">
        <v>16</v>
      </c>
      <c r="N323" s="5" t="s">
        <v>710</v>
      </c>
      <c r="O323" s="5">
        <v>167169939.82049999</v>
      </c>
      <c r="P323" s="5">
        <v>0</v>
      </c>
      <c r="Q323" s="5">
        <v>276858.77189999999</v>
      </c>
      <c r="R323" s="5">
        <v>52665958.156400003</v>
      </c>
      <c r="S323" s="6">
        <f t="shared" si="41"/>
        <v>220112756.74879998</v>
      </c>
    </row>
    <row r="324" spans="1:19" ht="25" customHeight="1">
      <c r="A324" s="148"/>
      <c r="B324" s="146"/>
      <c r="C324" s="1">
        <v>16</v>
      </c>
      <c r="D324" s="5" t="s">
        <v>358</v>
      </c>
      <c r="E324" s="5">
        <v>115952659.70190001</v>
      </c>
      <c r="F324" s="5">
        <v>0</v>
      </c>
      <c r="G324" s="5">
        <v>192035.1888</v>
      </c>
      <c r="H324" s="5">
        <v>33357293.584800001</v>
      </c>
      <c r="I324" s="6">
        <f t="shared" si="38"/>
        <v>149501988.47550002</v>
      </c>
      <c r="J324" s="11"/>
      <c r="K324" s="143"/>
      <c r="L324" s="146"/>
      <c r="M324" s="12">
        <v>17</v>
      </c>
      <c r="N324" s="5" t="s">
        <v>711</v>
      </c>
      <c r="O324" s="5">
        <v>114853215.7586</v>
      </c>
      <c r="P324" s="5">
        <v>0</v>
      </c>
      <c r="Q324" s="5">
        <v>190214.34289999999</v>
      </c>
      <c r="R324" s="5">
        <v>36290505.500399999</v>
      </c>
      <c r="S324" s="6">
        <f t="shared" si="41"/>
        <v>151333935.60189998</v>
      </c>
    </row>
    <row r="325" spans="1:19" ht="25" customHeight="1">
      <c r="A325" s="148"/>
      <c r="B325" s="146"/>
      <c r="C325" s="1">
        <v>17</v>
      </c>
      <c r="D325" s="5" t="s">
        <v>359</v>
      </c>
      <c r="E325" s="5">
        <v>136124263.23550001</v>
      </c>
      <c r="F325" s="5">
        <v>0</v>
      </c>
      <c r="G325" s="5">
        <v>225442.42329999999</v>
      </c>
      <c r="H325" s="5">
        <v>35304727.592</v>
      </c>
      <c r="I325" s="6">
        <f t="shared" si="38"/>
        <v>171654433.25080001</v>
      </c>
      <c r="J325" s="11"/>
      <c r="K325" s="143"/>
      <c r="L325" s="146"/>
      <c r="M325" s="12">
        <v>18</v>
      </c>
      <c r="N325" s="5" t="s">
        <v>712</v>
      </c>
      <c r="O325" s="5">
        <v>141327372.5808</v>
      </c>
      <c r="P325" s="5">
        <v>0</v>
      </c>
      <c r="Q325" s="5">
        <v>234059.56150000001</v>
      </c>
      <c r="R325" s="5">
        <v>47817008.630400002</v>
      </c>
      <c r="S325" s="6">
        <f t="shared" si="41"/>
        <v>189378440.77270001</v>
      </c>
    </row>
    <row r="326" spans="1:19" ht="25" customHeight="1">
      <c r="A326" s="148"/>
      <c r="B326" s="146"/>
      <c r="C326" s="1">
        <v>18</v>
      </c>
      <c r="D326" s="5" t="s">
        <v>360</v>
      </c>
      <c r="E326" s="5">
        <v>147338497.12149999</v>
      </c>
      <c r="F326" s="5">
        <v>0</v>
      </c>
      <c r="G326" s="5">
        <v>244014.8953</v>
      </c>
      <c r="H326" s="5">
        <v>38397121.996399999</v>
      </c>
      <c r="I326" s="6">
        <f t="shared" si="38"/>
        <v>185979634.01319999</v>
      </c>
      <c r="J326" s="11"/>
      <c r="K326" s="143"/>
      <c r="L326" s="146"/>
      <c r="M326" s="12">
        <v>19</v>
      </c>
      <c r="N326" s="5" t="s">
        <v>713</v>
      </c>
      <c r="O326" s="5">
        <v>112015877.3241</v>
      </c>
      <c r="P326" s="5">
        <v>0</v>
      </c>
      <c r="Q326" s="5">
        <v>185515.28020000001</v>
      </c>
      <c r="R326" s="5">
        <v>38299662.229199998</v>
      </c>
      <c r="S326" s="6">
        <f t="shared" si="41"/>
        <v>150501054.8335</v>
      </c>
    </row>
    <row r="327" spans="1:19" ht="25" customHeight="1">
      <c r="A327" s="148"/>
      <c r="B327" s="146"/>
      <c r="C327" s="1">
        <v>19</v>
      </c>
      <c r="D327" s="5" t="s">
        <v>361</v>
      </c>
      <c r="E327" s="5">
        <v>129090083.1723</v>
      </c>
      <c r="F327" s="5">
        <v>0</v>
      </c>
      <c r="G327" s="5">
        <v>213792.75440000001</v>
      </c>
      <c r="H327" s="5">
        <v>34462122.478699997</v>
      </c>
      <c r="I327" s="6">
        <f t="shared" si="38"/>
        <v>163765998.40539998</v>
      </c>
      <c r="J327" s="11"/>
      <c r="K327" s="143"/>
      <c r="L327" s="146"/>
      <c r="M327" s="12">
        <v>20</v>
      </c>
      <c r="N327" s="5" t="s">
        <v>714</v>
      </c>
      <c r="O327" s="5">
        <v>121164146.6864</v>
      </c>
      <c r="P327" s="5">
        <v>0</v>
      </c>
      <c r="Q327" s="5">
        <v>200666.2016</v>
      </c>
      <c r="R327" s="5">
        <v>42300687.066399999</v>
      </c>
      <c r="S327" s="6">
        <f t="shared" si="41"/>
        <v>163665499.9544</v>
      </c>
    </row>
    <row r="328" spans="1:19" ht="25" customHeight="1">
      <c r="A328" s="148"/>
      <c r="B328" s="146"/>
      <c r="C328" s="1">
        <v>20</v>
      </c>
      <c r="D328" s="5" t="s">
        <v>362</v>
      </c>
      <c r="E328" s="5">
        <v>114683017.42200001</v>
      </c>
      <c r="F328" s="5">
        <v>0</v>
      </c>
      <c r="G328" s="5">
        <v>189932.4687</v>
      </c>
      <c r="H328" s="5">
        <v>31881346.070799999</v>
      </c>
      <c r="I328" s="6">
        <f t="shared" si="38"/>
        <v>146754295.96150002</v>
      </c>
      <c r="J328" s="11"/>
      <c r="K328" s="143"/>
      <c r="L328" s="146"/>
      <c r="M328" s="12">
        <v>21</v>
      </c>
      <c r="N328" s="5" t="s">
        <v>715</v>
      </c>
      <c r="O328" s="5">
        <v>125140510.2076</v>
      </c>
      <c r="P328" s="5">
        <v>0</v>
      </c>
      <c r="Q328" s="5">
        <v>207251.66260000001</v>
      </c>
      <c r="R328" s="5">
        <v>40045812.8869</v>
      </c>
      <c r="S328" s="6">
        <f t="shared" si="41"/>
        <v>165393574.75709999</v>
      </c>
    </row>
    <row r="329" spans="1:19" ht="25" customHeight="1">
      <c r="A329" s="148"/>
      <c r="B329" s="146"/>
      <c r="C329" s="1">
        <v>21</v>
      </c>
      <c r="D329" s="5" t="s">
        <v>363</v>
      </c>
      <c r="E329" s="5">
        <v>126135560.353</v>
      </c>
      <c r="F329" s="5">
        <v>0</v>
      </c>
      <c r="G329" s="5">
        <v>208899.61660000001</v>
      </c>
      <c r="H329" s="5">
        <v>35281962.938000001</v>
      </c>
      <c r="I329" s="6">
        <f t="shared" ref="I329:I392" si="46">E329-F329+G329+H329</f>
        <v>161626422.90760002</v>
      </c>
      <c r="J329" s="11"/>
      <c r="K329" s="143"/>
      <c r="L329" s="146"/>
      <c r="M329" s="12">
        <v>22</v>
      </c>
      <c r="N329" s="5" t="s">
        <v>716</v>
      </c>
      <c r="O329" s="5">
        <v>232402175.8364</v>
      </c>
      <c r="P329" s="5">
        <v>0</v>
      </c>
      <c r="Q329" s="5">
        <v>384893.24729999999</v>
      </c>
      <c r="R329" s="5">
        <v>72779038.433200002</v>
      </c>
      <c r="S329" s="6">
        <f t="shared" ref="S329:S392" si="47">O329-P329+Q329+R329</f>
        <v>305566107.5169</v>
      </c>
    </row>
    <row r="330" spans="1:19" ht="25" customHeight="1">
      <c r="A330" s="148"/>
      <c r="B330" s="146"/>
      <c r="C330" s="1">
        <v>22</v>
      </c>
      <c r="D330" s="5" t="s">
        <v>364</v>
      </c>
      <c r="E330" s="5">
        <v>122702542.90800001</v>
      </c>
      <c r="F330" s="5">
        <v>0</v>
      </c>
      <c r="G330" s="5">
        <v>203214.019</v>
      </c>
      <c r="H330" s="5">
        <v>33505068.263</v>
      </c>
      <c r="I330" s="6">
        <f t="shared" si="46"/>
        <v>156410825.19</v>
      </c>
      <c r="J330" s="11"/>
      <c r="K330" s="144"/>
      <c r="L330" s="147"/>
      <c r="M330" s="12">
        <v>23</v>
      </c>
      <c r="N330" s="5" t="s">
        <v>717</v>
      </c>
      <c r="O330" s="5">
        <v>137555635.9129</v>
      </c>
      <c r="P330" s="5">
        <v>0</v>
      </c>
      <c r="Q330" s="5">
        <v>227812.99359999999</v>
      </c>
      <c r="R330" s="5">
        <v>39663272.825300001</v>
      </c>
      <c r="S330" s="6">
        <f t="shared" si="47"/>
        <v>177446721.73180002</v>
      </c>
    </row>
    <row r="331" spans="1:19" ht="25" customHeight="1">
      <c r="A331" s="148"/>
      <c r="B331" s="146"/>
      <c r="C331" s="1">
        <v>23</v>
      </c>
      <c r="D331" s="5" t="s">
        <v>365</v>
      </c>
      <c r="E331" s="5">
        <v>118685023.2605</v>
      </c>
      <c r="F331" s="5">
        <v>0</v>
      </c>
      <c r="G331" s="5">
        <v>196560.39720000001</v>
      </c>
      <c r="H331" s="5">
        <v>32865076.392999999</v>
      </c>
      <c r="I331" s="6">
        <f t="shared" si="46"/>
        <v>151746660.05070001</v>
      </c>
      <c r="J331" s="11"/>
      <c r="K331" s="18"/>
      <c r="L331" s="136" t="s">
        <v>844</v>
      </c>
      <c r="M331" s="137"/>
      <c r="N331" s="138"/>
      <c r="O331" s="14">
        <f>SUM(O308:O330)</f>
        <v>3440697352.2467999</v>
      </c>
      <c r="P331" s="14">
        <f t="shared" ref="P331:S331" si="48">SUM(P308:P330)</f>
        <v>0</v>
      </c>
      <c r="Q331" s="14">
        <f t="shared" si="48"/>
        <v>5698316.6013000002</v>
      </c>
      <c r="R331" s="14">
        <f t="shared" si="48"/>
        <v>1105955804.2127998</v>
      </c>
      <c r="S331" s="14">
        <f t="shared" si="48"/>
        <v>4552351473.0608997</v>
      </c>
    </row>
    <row r="332" spans="1:19" ht="25" customHeight="1">
      <c r="A332" s="148"/>
      <c r="B332" s="146"/>
      <c r="C332" s="1">
        <v>24</v>
      </c>
      <c r="D332" s="5" t="s">
        <v>366</v>
      </c>
      <c r="E332" s="5">
        <v>122778093.9057</v>
      </c>
      <c r="F332" s="5">
        <v>0</v>
      </c>
      <c r="G332" s="5">
        <v>203339.14300000001</v>
      </c>
      <c r="H332" s="5">
        <v>33308635.114799999</v>
      </c>
      <c r="I332" s="6">
        <f t="shared" si="46"/>
        <v>156290068.16350001</v>
      </c>
      <c r="J332" s="11"/>
      <c r="K332" s="142">
        <v>33</v>
      </c>
      <c r="L332" s="145" t="s">
        <v>57</v>
      </c>
      <c r="M332" s="12">
        <v>1</v>
      </c>
      <c r="N332" s="5" t="s">
        <v>718</v>
      </c>
      <c r="O332" s="5">
        <v>128877668.39820001</v>
      </c>
      <c r="P332" s="5">
        <v>-1564740.79</v>
      </c>
      <c r="Q332" s="5">
        <v>213440.9633</v>
      </c>
      <c r="R332" s="5">
        <v>31952813.853999998</v>
      </c>
      <c r="S332" s="6">
        <f>O332+P332+Q332+R332</f>
        <v>159479182.42550001</v>
      </c>
    </row>
    <row r="333" spans="1:19" ht="25" customHeight="1">
      <c r="A333" s="148"/>
      <c r="B333" s="146"/>
      <c r="C333" s="1">
        <v>25</v>
      </c>
      <c r="D333" s="5" t="s">
        <v>367</v>
      </c>
      <c r="E333" s="5">
        <v>123902480.619</v>
      </c>
      <c r="F333" s="5">
        <v>0</v>
      </c>
      <c r="G333" s="5">
        <v>205201.29790000001</v>
      </c>
      <c r="H333" s="5">
        <v>34069099.724100001</v>
      </c>
      <c r="I333" s="6">
        <f t="shared" si="46"/>
        <v>158176781.641</v>
      </c>
      <c r="J333" s="11"/>
      <c r="K333" s="143"/>
      <c r="L333" s="146"/>
      <c r="M333" s="12">
        <v>2</v>
      </c>
      <c r="N333" s="5" t="s">
        <v>719</v>
      </c>
      <c r="O333" s="5">
        <v>146705970.5652</v>
      </c>
      <c r="P333" s="5">
        <v>-1564740.79</v>
      </c>
      <c r="Q333" s="5">
        <v>242967.33540000001</v>
      </c>
      <c r="R333" s="5">
        <v>37458496.266999997</v>
      </c>
      <c r="S333" s="6">
        <f t="shared" ref="S333:S354" si="49">O333+P333+Q333+R333</f>
        <v>182842693.37759998</v>
      </c>
    </row>
    <row r="334" spans="1:19" ht="25" customHeight="1">
      <c r="A334" s="148"/>
      <c r="B334" s="146"/>
      <c r="C334" s="1">
        <v>26</v>
      </c>
      <c r="D334" s="5" t="s">
        <v>368</v>
      </c>
      <c r="E334" s="5">
        <v>131811178.0082</v>
      </c>
      <c r="F334" s="5">
        <v>0</v>
      </c>
      <c r="G334" s="5">
        <v>218299.30009999999</v>
      </c>
      <c r="H334" s="5">
        <v>37838331.881800003</v>
      </c>
      <c r="I334" s="6">
        <f t="shared" si="46"/>
        <v>169867809.19010001</v>
      </c>
      <c r="J334" s="11"/>
      <c r="K334" s="143"/>
      <c r="L334" s="146"/>
      <c r="M334" s="12">
        <v>3</v>
      </c>
      <c r="N334" s="5" t="s">
        <v>878</v>
      </c>
      <c r="O334" s="5">
        <v>158100070.14829999</v>
      </c>
      <c r="P334" s="5">
        <v>-1564740.79</v>
      </c>
      <c r="Q334" s="5">
        <v>261837.69219999999</v>
      </c>
      <c r="R334" s="5">
        <v>38955800.311999999</v>
      </c>
      <c r="S334" s="6">
        <f t="shared" si="49"/>
        <v>195752967.36250001</v>
      </c>
    </row>
    <row r="335" spans="1:19" ht="25" customHeight="1">
      <c r="A335" s="148"/>
      <c r="B335" s="147"/>
      <c r="C335" s="1">
        <v>27</v>
      </c>
      <c r="D335" s="5" t="s">
        <v>369</v>
      </c>
      <c r="E335" s="5">
        <v>117916256.3898</v>
      </c>
      <c r="F335" s="5">
        <v>0</v>
      </c>
      <c r="G335" s="5">
        <v>195287.20269999999</v>
      </c>
      <c r="H335" s="5">
        <v>31882754.193799999</v>
      </c>
      <c r="I335" s="6">
        <f t="shared" si="46"/>
        <v>149994297.7863</v>
      </c>
      <c r="J335" s="11"/>
      <c r="K335" s="143"/>
      <c r="L335" s="146"/>
      <c r="M335" s="12">
        <v>4</v>
      </c>
      <c r="N335" s="5" t="s">
        <v>720</v>
      </c>
      <c r="O335" s="5">
        <v>171659098.11320001</v>
      </c>
      <c r="P335" s="5">
        <v>-1564740.79</v>
      </c>
      <c r="Q335" s="5">
        <v>284293.4988</v>
      </c>
      <c r="R335" s="5">
        <v>43158343.185800001</v>
      </c>
      <c r="S335" s="6">
        <f t="shared" si="49"/>
        <v>213536994.00780004</v>
      </c>
    </row>
    <row r="336" spans="1:19" ht="25" customHeight="1">
      <c r="A336" s="1"/>
      <c r="B336" s="136" t="s">
        <v>828</v>
      </c>
      <c r="C336" s="137"/>
      <c r="D336" s="138"/>
      <c r="E336" s="14">
        <f>SUM(E309:E335)</f>
        <v>3484656269.5240006</v>
      </c>
      <c r="F336" s="14">
        <f t="shared" ref="F336:I336" si="50">SUM(F309:F335)</f>
        <v>0</v>
      </c>
      <c r="G336" s="14">
        <f t="shared" si="50"/>
        <v>5771119.2348000007</v>
      </c>
      <c r="H336" s="14">
        <f t="shared" si="50"/>
        <v>958991796.1825</v>
      </c>
      <c r="I336" s="14">
        <f t="shared" si="50"/>
        <v>4449419184.9412994</v>
      </c>
      <c r="J336" s="11"/>
      <c r="K336" s="143"/>
      <c r="L336" s="146"/>
      <c r="M336" s="12">
        <v>5</v>
      </c>
      <c r="N336" s="5" t="s">
        <v>721</v>
      </c>
      <c r="O336" s="5">
        <v>161480557.34639999</v>
      </c>
      <c r="P336" s="5">
        <v>-1564740.79</v>
      </c>
      <c r="Q336" s="5">
        <v>267436.2917</v>
      </c>
      <c r="R336" s="5">
        <v>37997494.431599997</v>
      </c>
      <c r="S336" s="6">
        <f t="shared" si="49"/>
        <v>198180747.27970001</v>
      </c>
    </row>
    <row r="337" spans="1:19" ht="25" customHeight="1">
      <c r="A337" s="148">
        <v>17</v>
      </c>
      <c r="B337" s="145" t="s">
        <v>41</v>
      </c>
      <c r="C337" s="1">
        <v>1</v>
      </c>
      <c r="D337" s="5" t="s">
        <v>370</v>
      </c>
      <c r="E337" s="5">
        <v>123137373.24150001</v>
      </c>
      <c r="F337" s="5">
        <v>0</v>
      </c>
      <c r="G337" s="5">
        <v>203934.16399999999</v>
      </c>
      <c r="H337" s="5">
        <v>34727790.409900002</v>
      </c>
      <c r="I337" s="6">
        <f t="shared" si="46"/>
        <v>158069097.8154</v>
      </c>
      <c r="J337" s="11"/>
      <c r="K337" s="143"/>
      <c r="L337" s="146"/>
      <c r="M337" s="12">
        <v>6</v>
      </c>
      <c r="N337" s="5" t="s">
        <v>722</v>
      </c>
      <c r="O337" s="5">
        <v>146319663.0677</v>
      </c>
      <c r="P337" s="5">
        <v>-1564740.79</v>
      </c>
      <c r="Q337" s="5">
        <v>242327.55160000001</v>
      </c>
      <c r="R337" s="5">
        <v>31210967.758900002</v>
      </c>
      <c r="S337" s="6">
        <f t="shared" si="49"/>
        <v>176208217.58820003</v>
      </c>
    </row>
    <row r="338" spans="1:19" ht="25" customHeight="1">
      <c r="A338" s="148"/>
      <c r="B338" s="146"/>
      <c r="C338" s="1">
        <v>2</v>
      </c>
      <c r="D338" s="5" t="s">
        <v>371</v>
      </c>
      <c r="E338" s="5">
        <v>145635954.65270001</v>
      </c>
      <c r="F338" s="5">
        <v>0</v>
      </c>
      <c r="G338" s="5">
        <v>241195.2268</v>
      </c>
      <c r="H338" s="5">
        <v>40681021.226400003</v>
      </c>
      <c r="I338" s="6">
        <f t="shared" si="46"/>
        <v>186558171.10589999</v>
      </c>
      <c r="J338" s="11"/>
      <c r="K338" s="143"/>
      <c r="L338" s="146"/>
      <c r="M338" s="12">
        <v>7</v>
      </c>
      <c r="N338" s="5" t="s">
        <v>723</v>
      </c>
      <c r="O338" s="5">
        <v>167117934.07519999</v>
      </c>
      <c r="P338" s="5">
        <v>-1564740.79</v>
      </c>
      <c r="Q338" s="5">
        <v>276772.64250000002</v>
      </c>
      <c r="R338" s="5">
        <v>41835568.154600002</v>
      </c>
      <c r="S338" s="6">
        <f t="shared" si="49"/>
        <v>207665534.08230001</v>
      </c>
    </row>
    <row r="339" spans="1:19" ht="25" customHeight="1">
      <c r="A339" s="148"/>
      <c r="B339" s="146"/>
      <c r="C339" s="1">
        <v>3</v>
      </c>
      <c r="D339" s="5" t="s">
        <v>372</v>
      </c>
      <c r="E339" s="5">
        <v>180738191.51730001</v>
      </c>
      <c r="F339" s="5">
        <v>0</v>
      </c>
      <c r="G339" s="5">
        <v>299329.85430000001</v>
      </c>
      <c r="H339" s="5">
        <v>48916349.9322</v>
      </c>
      <c r="I339" s="6">
        <f t="shared" si="46"/>
        <v>229953871.30379999</v>
      </c>
      <c r="J339" s="11"/>
      <c r="K339" s="143"/>
      <c r="L339" s="146"/>
      <c r="M339" s="12">
        <v>8</v>
      </c>
      <c r="N339" s="5" t="s">
        <v>724</v>
      </c>
      <c r="O339" s="5">
        <v>142603524.8635</v>
      </c>
      <c r="P339" s="5">
        <v>-1564740.79</v>
      </c>
      <c r="Q339" s="5">
        <v>236173.0632</v>
      </c>
      <c r="R339" s="5">
        <v>35509262.991700001</v>
      </c>
      <c r="S339" s="6">
        <f t="shared" si="49"/>
        <v>176784220.1284</v>
      </c>
    </row>
    <row r="340" spans="1:19" ht="25" customHeight="1">
      <c r="A340" s="148"/>
      <c r="B340" s="146"/>
      <c r="C340" s="1">
        <v>4</v>
      </c>
      <c r="D340" s="5" t="s">
        <v>373</v>
      </c>
      <c r="E340" s="5">
        <v>136707313.88999999</v>
      </c>
      <c r="F340" s="5">
        <v>0</v>
      </c>
      <c r="G340" s="5">
        <v>226408.0436</v>
      </c>
      <c r="H340" s="5">
        <v>35535740.053400002</v>
      </c>
      <c r="I340" s="6">
        <f t="shared" si="46"/>
        <v>172469461.98699999</v>
      </c>
      <c r="J340" s="11"/>
      <c r="K340" s="143"/>
      <c r="L340" s="146"/>
      <c r="M340" s="12">
        <v>9</v>
      </c>
      <c r="N340" s="5" t="s">
        <v>725</v>
      </c>
      <c r="O340" s="5">
        <v>161416568.29699999</v>
      </c>
      <c r="P340" s="5">
        <v>-1564740.79</v>
      </c>
      <c r="Q340" s="5">
        <v>267330.3161</v>
      </c>
      <c r="R340" s="5">
        <v>35166150.3719</v>
      </c>
      <c r="S340" s="6">
        <f t="shared" si="49"/>
        <v>195285308.19499999</v>
      </c>
    </row>
    <row r="341" spans="1:19" ht="25" customHeight="1">
      <c r="A341" s="148"/>
      <c r="B341" s="146"/>
      <c r="C341" s="1">
        <v>5</v>
      </c>
      <c r="D341" s="5" t="s">
        <v>374</v>
      </c>
      <c r="E341" s="5">
        <v>117306800.8003</v>
      </c>
      <c r="F341" s="5">
        <v>0</v>
      </c>
      <c r="G341" s="5">
        <v>194277.8518</v>
      </c>
      <c r="H341" s="5">
        <v>30690623.750999998</v>
      </c>
      <c r="I341" s="6">
        <f t="shared" si="46"/>
        <v>148191702.40309998</v>
      </c>
      <c r="J341" s="11"/>
      <c r="K341" s="143"/>
      <c r="L341" s="146"/>
      <c r="M341" s="12">
        <v>10</v>
      </c>
      <c r="N341" s="5" t="s">
        <v>726</v>
      </c>
      <c r="O341" s="5">
        <v>145736688.55399999</v>
      </c>
      <c r="P341" s="5">
        <v>-1564740.79</v>
      </c>
      <c r="Q341" s="5">
        <v>241362.05739999999</v>
      </c>
      <c r="R341" s="5">
        <v>33488528.363299999</v>
      </c>
      <c r="S341" s="6">
        <f t="shared" si="49"/>
        <v>177901838.18469998</v>
      </c>
    </row>
    <row r="342" spans="1:19" ht="25" customHeight="1">
      <c r="A342" s="148"/>
      <c r="B342" s="146"/>
      <c r="C342" s="1">
        <v>6</v>
      </c>
      <c r="D342" s="5" t="s">
        <v>375</v>
      </c>
      <c r="E342" s="5">
        <v>115074856.4295</v>
      </c>
      <c r="F342" s="5">
        <v>0</v>
      </c>
      <c r="G342" s="5">
        <v>190581.4135</v>
      </c>
      <c r="H342" s="5">
        <v>32018718.357700001</v>
      </c>
      <c r="I342" s="6">
        <f t="shared" si="46"/>
        <v>147284156.20069999</v>
      </c>
      <c r="J342" s="11"/>
      <c r="K342" s="143"/>
      <c r="L342" s="146"/>
      <c r="M342" s="12">
        <v>11</v>
      </c>
      <c r="N342" s="5" t="s">
        <v>727</v>
      </c>
      <c r="O342" s="5">
        <v>135142668.6408</v>
      </c>
      <c r="P342" s="5">
        <v>-1564740.79</v>
      </c>
      <c r="Q342" s="5">
        <v>223816.75380000001</v>
      </c>
      <c r="R342" s="5">
        <v>34211443.027900003</v>
      </c>
      <c r="S342" s="6">
        <f t="shared" si="49"/>
        <v>168013187.63249999</v>
      </c>
    </row>
    <row r="343" spans="1:19" ht="25" customHeight="1">
      <c r="A343" s="148"/>
      <c r="B343" s="146"/>
      <c r="C343" s="1">
        <v>7</v>
      </c>
      <c r="D343" s="5" t="s">
        <v>376</v>
      </c>
      <c r="E343" s="5">
        <v>161533506.02430001</v>
      </c>
      <c r="F343" s="5">
        <v>0</v>
      </c>
      <c r="G343" s="5">
        <v>267523.98269999999</v>
      </c>
      <c r="H343" s="5">
        <v>43657010.802199997</v>
      </c>
      <c r="I343" s="6">
        <f t="shared" si="46"/>
        <v>205458040.80919999</v>
      </c>
      <c r="J343" s="11"/>
      <c r="K343" s="143"/>
      <c r="L343" s="146"/>
      <c r="M343" s="12">
        <v>12</v>
      </c>
      <c r="N343" s="5" t="s">
        <v>728</v>
      </c>
      <c r="O343" s="5">
        <v>160903789.72209999</v>
      </c>
      <c r="P343" s="5">
        <v>-1564740.79</v>
      </c>
      <c r="Q343" s="5">
        <v>266481.07699999999</v>
      </c>
      <c r="R343" s="5">
        <v>35405687.727499999</v>
      </c>
      <c r="S343" s="6">
        <f t="shared" si="49"/>
        <v>195011217.73659998</v>
      </c>
    </row>
    <row r="344" spans="1:19" ht="25" customHeight="1">
      <c r="A344" s="148"/>
      <c r="B344" s="146"/>
      <c r="C344" s="1">
        <v>8</v>
      </c>
      <c r="D344" s="5" t="s">
        <v>377</v>
      </c>
      <c r="E344" s="5">
        <v>135570064.64700001</v>
      </c>
      <c r="F344" s="5">
        <v>0</v>
      </c>
      <c r="G344" s="5">
        <v>224524.5864</v>
      </c>
      <c r="H344" s="5">
        <v>36310520.579099998</v>
      </c>
      <c r="I344" s="6">
        <f t="shared" si="46"/>
        <v>172105109.8125</v>
      </c>
      <c r="J344" s="11"/>
      <c r="K344" s="143"/>
      <c r="L344" s="146"/>
      <c r="M344" s="12">
        <v>13</v>
      </c>
      <c r="N344" s="5" t="s">
        <v>729</v>
      </c>
      <c r="O344" s="5">
        <v>168820544.7638</v>
      </c>
      <c r="P344" s="5">
        <v>-1564740.79</v>
      </c>
      <c r="Q344" s="5">
        <v>279592.424</v>
      </c>
      <c r="R344" s="5">
        <v>39976924.120800003</v>
      </c>
      <c r="S344" s="6">
        <f t="shared" si="49"/>
        <v>207512320.51859999</v>
      </c>
    </row>
    <row r="345" spans="1:19" ht="25" customHeight="1">
      <c r="A345" s="148"/>
      <c r="B345" s="146"/>
      <c r="C345" s="1">
        <v>9</v>
      </c>
      <c r="D345" s="5" t="s">
        <v>378</v>
      </c>
      <c r="E345" s="5">
        <v>118750379.6074</v>
      </c>
      <c r="F345" s="5">
        <v>0</v>
      </c>
      <c r="G345" s="5">
        <v>196668.6373</v>
      </c>
      <c r="H345" s="5">
        <v>32784580.771499999</v>
      </c>
      <c r="I345" s="6">
        <f t="shared" si="46"/>
        <v>151731629.01620001</v>
      </c>
      <c r="J345" s="11"/>
      <c r="K345" s="143"/>
      <c r="L345" s="146"/>
      <c r="M345" s="12">
        <v>14</v>
      </c>
      <c r="N345" s="5" t="s">
        <v>730</v>
      </c>
      <c r="O345" s="5">
        <v>152116254.3802</v>
      </c>
      <c r="P345" s="5">
        <v>-1564740.79</v>
      </c>
      <c r="Q345" s="5">
        <v>251927.58590000001</v>
      </c>
      <c r="R345" s="5">
        <v>35972691.892499998</v>
      </c>
      <c r="S345" s="6">
        <f t="shared" si="49"/>
        <v>186776133.0686</v>
      </c>
    </row>
    <row r="346" spans="1:19" ht="25" customHeight="1">
      <c r="A346" s="148"/>
      <c r="B346" s="146"/>
      <c r="C346" s="1">
        <v>10</v>
      </c>
      <c r="D346" s="5" t="s">
        <v>379</v>
      </c>
      <c r="E346" s="5">
        <v>125453312.2233</v>
      </c>
      <c r="F346" s="5">
        <v>0</v>
      </c>
      <c r="G346" s="5">
        <v>207769.7102</v>
      </c>
      <c r="H346" s="5">
        <v>33399226.4289</v>
      </c>
      <c r="I346" s="6">
        <f t="shared" si="46"/>
        <v>159060308.3624</v>
      </c>
      <c r="J346" s="11"/>
      <c r="K346" s="143"/>
      <c r="L346" s="146"/>
      <c r="M346" s="12">
        <v>15</v>
      </c>
      <c r="N346" s="5" t="s">
        <v>731</v>
      </c>
      <c r="O346" s="5">
        <v>136210787.24680001</v>
      </c>
      <c r="P346" s="5">
        <v>-1564740.79</v>
      </c>
      <c r="Q346" s="5">
        <v>225585.72020000001</v>
      </c>
      <c r="R346" s="5">
        <v>31902043.1996</v>
      </c>
      <c r="S346" s="6">
        <f t="shared" si="49"/>
        <v>166773675.37660003</v>
      </c>
    </row>
    <row r="347" spans="1:19" ht="25" customHeight="1">
      <c r="A347" s="148"/>
      <c r="B347" s="146"/>
      <c r="C347" s="1">
        <v>11</v>
      </c>
      <c r="D347" s="5" t="s">
        <v>380</v>
      </c>
      <c r="E347" s="5">
        <v>174512836.40270001</v>
      </c>
      <c r="F347" s="5">
        <v>0</v>
      </c>
      <c r="G347" s="5">
        <v>289019.72220000002</v>
      </c>
      <c r="H347" s="5">
        <v>45725308.693899997</v>
      </c>
      <c r="I347" s="6">
        <f t="shared" si="46"/>
        <v>220527164.8188</v>
      </c>
      <c r="J347" s="11"/>
      <c r="K347" s="143"/>
      <c r="L347" s="146"/>
      <c r="M347" s="12">
        <v>16</v>
      </c>
      <c r="N347" s="5" t="s">
        <v>732</v>
      </c>
      <c r="O347" s="5">
        <v>151362588.23930001</v>
      </c>
      <c r="P347" s="5">
        <v>-1564740.79</v>
      </c>
      <c r="Q347" s="5">
        <v>250679.40040000001</v>
      </c>
      <c r="R347" s="5">
        <v>41951972.983099997</v>
      </c>
      <c r="S347" s="6">
        <f t="shared" si="49"/>
        <v>192000499.83280003</v>
      </c>
    </row>
    <row r="348" spans="1:19" ht="25" customHeight="1">
      <c r="A348" s="148"/>
      <c r="B348" s="146"/>
      <c r="C348" s="1">
        <v>12</v>
      </c>
      <c r="D348" s="5" t="s">
        <v>381</v>
      </c>
      <c r="E348" s="5">
        <v>129028429.5914</v>
      </c>
      <c r="F348" s="5">
        <v>0</v>
      </c>
      <c r="G348" s="5">
        <v>213690.64670000001</v>
      </c>
      <c r="H348" s="5">
        <v>34142324.188699998</v>
      </c>
      <c r="I348" s="6">
        <f t="shared" si="46"/>
        <v>163384444.42679998</v>
      </c>
      <c r="J348" s="11"/>
      <c r="K348" s="143"/>
      <c r="L348" s="146"/>
      <c r="M348" s="12">
        <v>17</v>
      </c>
      <c r="N348" s="5" t="s">
        <v>733</v>
      </c>
      <c r="O348" s="5">
        <v>150139805.80250001</v>
      </c>
      <c r="P348" s="5">
        <v>-1564740.79</v>
      </c>
      <c r="Q348" s="5">
        <v>248654.2873</v>
      </c>
      <c r="R348" s="5">
        <v>38984588.603</v>
      </c>
      <c r="S348" s="6">
        <f t="shared" si="49"/>
        <v>187808307.90280002</v>
      </c>
    </row>
    <row r="349" spans="1:19" ht="25" customHeight="1">
      <c r="A349" s="148"/>
      <c r="B349" s="146"/>
      <c r="C349" s="1">
        <v>13</v>
      </c>
      <c r="D349" s="5" t="s">
        <v>382</v>
      </c>
      <c r="E349" s="5">
        <v>108921026.54080001</v>
      </c>
      <c r="F349" s="5">
        <v>0</v>
      </c>
      <c r="G349" s="5">
        <v>180389.73800000001</v>
      </c>
      <c r="H349" s="5">
        <v>32664655.635600001</v>
      </c>
      <c r="I349" s="6">
        <f t="shared" si="46"/>
        <v>141766071.91440001</v>
      </c>
      <c r="J349" s="11"/>
      <c r="K349" s="143"/>
      <c r="L349" s="146"/>
      <c r="M349" s="12">
        <v>18</v>
      </c>
      <c r="N349" s="5" t="s">
        <v>734</v>
      </c>
      <c r="O349" s="5">
        <v>168114019.62059999</v>
      </c>
      <c r="P349" s="5">
        <v>-1564740.79</v>
      </c>
      <c r="Q349" s="5">
        <v>278422.3112</v>
      </c>
      <c r="R349" s="5">
        <v>41332790.040799998</v>
      </c>
      <c r="S349" s="6">
        <f t="shared" si="49"/>
        <v>208160491.18259999</v>
      </c>
    </row>
    <row r="350" spans="1:19" ht="25" customHeight="1">
      <c r="A350" s="148"/>
      <c r="B350" s="146"/>
      <c r="C350" s="1">
        <v>14</v>
      </c>
      <c r="D350" s="5" t="s">
        <v>383</v>
      </c>
      <c r="E350" s="5">
        <v>149708475.26120001</v>
      </c>
      <c r="F350" s="5">
        <v>0</v>
      </c>
      <c r="G350" s="5">
        <v>247939.93849999999</v>
      </c>
      <c r="H350" s="5">
        <v>42323283.7038</v>
      </c>
      <c r="I350" s="6">
        <f t="shared" si="46"/>
        <v>192279698.90349999</v>
      </c>
      <c r="J350" s="11"/>
      <c r="K350" s="143"/>
      <c r="L350" s="146"/>
      <c r="M350" s="12">
        <v>19</v>
      </c>
      <c r="N350" s="5" t="s">
        <v>735</v>
      </c>
      <c r="O350" s="5">
        <v>154994351.07769999</v>
      </c>
      <c r="P350" s="5">
        <v>-1564740.79</v>
      </c>
      <c r="Q350" s="5">
        <v>256694.15049999999</v>
      </c>
      <c r="R350" s="5">
        <v>32643263.462200001</v>
      </c>
      <c r="S350" s="6">
        <f t="shared" si="49"/>
        <v>186329567.90039998</v>
      </c>
    </row>
    <row r="351" spans="1:19" ht="25" customHeight="1">
      <c r="A351" s="148"/>
      <c r="B351" s="146"/>
      <c r="C351" s="1">
        <v>15</v>
      </c>
      <c r="D351" s="5" t="s">
        <v>384</v>
      </c>
      <c r="E351" s="5">
        <v>168383708.8048</v>
      </c>
      <c r="F351" s="5">
        <v>0</v>
      </c>
      <c r="G351" s="5">
        <v>278868.95740000001</v>
      </c>
      <c r="H351" s="5">
        <v>45606087.619400002</v>
      </c>
      <c r="I351" s="6">
        <f t="shared" si="46"/>
        <v>214268665.38159999</v>
      </c>
      <c r="J351" s="11"/>
      <c r="K351" s="143"/>
      <c r="L351" s="146"/>
      <c r="M351" s="12">
        <v>20</v>
      </c>
      <c r="N351" s="5" t="s">
        <v>736</v>
      </c>
      <c r="O351" s="5">
        <v>141047120.98590001</v>
      </c>
      <c r="P351" s="5">
        <v>-1564740.79</v>
      </c>
      <c r="Q351" s="5">
        <v>233595.42230000001</v>
      </c>
      <c r="R351" s="5">
        <v>29085171.514400002</v>
      </c>
      <c r="S351" s="6">
        <f t="shared" si="49"/>
        <v>168801147.13260004</v>
      </c>
    </row>
    <row r="352" spans="1:19" ht="25" customHeight="1">
      <c r="A352" s="148"/>
      <c r="B352" s="146"/>
      <c r="C352" s="1">
        <v>16</v>
      </c>
      <c r="D352" s="5" t="s">
        <v>385</v>
      </c>
      <c r="E352" s="5">
        <v>123409044.2506</v>
      </c>
      <c r="F352" s="5">
        <v>0</v>
      </c>
      <c r="G352" s="5">
        <v>204384.09239999999</v>
      </c>
      <c r="H352" s="5">
        <v>34411353.896700002</v>
      </c>
      <c r="I352" s="6">
        <f t="shared" si="46"/>
        <v>158024782.23969999</v>
      </c>
      <c r="J352" s="11"/>
      <c r="K352" s="143"/>
      <c r="L352" s="146"/>
      <c r="M352" s="12">
        <v>21</v>
      </c>
      <c r="N352" s="5" t="s">
        <v>737</v>
      </c>
      <c r="O352" s="5">
        <v>145397880.31830001</v>
      </c>
      <c r="P352" s="5">
        <v>-1564740.79</v>
      </c>
      <c r="Q352" s="5">
        <v>240800.93960000001</v>
      </c>
      <c r="R352" s="5">
        <v>37788075.260799997</v>
      </c>
      <c r="S352" s="6">
        <f t="shared" si="49"/>
        <v>181862015.72870001</v>
      </c>
    </row>
    <row r="353" spans="1:19" ht="25" customHeight="1">
      <c r="A353" s="148"/>
      <c r="B353" s="146"/>
      <c r="C353" s="1">
        <v>17</v>
      </c>
      <c r="D353" s="5" t="s">
        <v>386</v>
      </c>
      <c r="E353" s="5">
        <v>130590162.38779999</v>
      </c>
      <c r="F353" s="5">
        <v>0</v>
      </c>
      <c r="G353" s="5">
        <v>216277.11309999999</v>
      </c>
      <c r="H353" s="5">
        <v>37034999.8248</v>
      </c>
      <c r="I353" s="6">
        <f t="shared" si="46"/>
        <v>167841439.32569999</v>
      </c>
      <c r="J353" s="11"/>
      <c r="K353" s="143"/>
      <c r="L353" s="146"/>
      <c r="M353" s="12">
        <v>22</v>
      </c>
      <c r="N353" s="5" t="s">
        <v>738</v>
      </c>
      <c r="O353" s="5">
        <v>139895353.51019999</v>
      </c>
      <c r="P353" s="5">
        <v>-1564740.79</v>
      </c>
      <c r="Q353" s="5">
        <v>231687.92069999999</v>
      </c>
      <c r="R353" s="5">
        <v>36433773.921899997</v>
      </c>
      <c r="S353" s="6">
        <f t="shared" si="49"/>
        <v>174996074.56280002</v>
      </c>
    </row>
    <row r="354" spans="1:19" ht="25" customHeight="1">
      <c r="A354" s="148"/>
      <c r="B354" s="146"/>
      <c r="C354" s="1">
        <v>18</v>
      </c>
      <c r="D354" s="5" t="s">
        <v>387</v>
      </c>
      <c r="E354" s="5">
        <v>136203256.4307</v>
      </c>
      <c r="F354" s="5">
        <v>0</v>
      </c>
      <c r="G354" s="5">
        <v>225573.24799999999</v>
      </c>
      <c r="H354" s="5">
        <v>39384140.011200003</v>
      </c>
      <c r="I354" s="6">
        <f t="shared" si="46"/>
        <v>175812969.68990001</v>
      </c>
      <c r="J354" s="11"/>
      <c r="K354" s="144"/>
      <c r="L354" s="147"/>
      <c r="M354" s="12">
        <v>23</v>
      </c>
      <c r="N354" s="5" t="s">
        <v>739</v>
      </c>
      <c r="O354" s="5">
        <v>131151863.12360001</v>
      </c>
      <c r="P354" s="5">
        <v>-1564740.79</v>
      </c>
      <c r="Q354" s="5">
        <v>217207.37469999999</v>
      </c>
      <c r="R354" s="5">
        <v>32733852.7038</v>
      </c>
      <c r="S354" s="6">
        <f t="shared" si="49"/>
        <v>162538182.41209999</v>
      </c>
    </row>
    <row r="355" spans="1:19" ht="25" customHeight="1">
      <c r="A355" s="148"/>
      <c r="B355" s="146"/>
      <c r="C355" s="1">
        <v>19</v>
      </c>
      <c r="D355" s="5" t="s">
        <v>388</v>
      </c>
      <c r="E355" s="5">
        <v>140717930.11390001</v>
      </c>
      <c r="F355" s="5">
        <v>0</v>
      </c>
      <c r="G355" s="5">
        <v>233050.2323</v>
      </c>
      <c r="H355" s="5">
        <v>37928297.363399997</v>
      </c>
      <c r="I355" s="6">
        <f t="shared" si="46"/>
        <v>178879277.70960003</v>
      </c>
      <c r="J355" s="11"/>
      <c r="K355" s="18"/>
      <c r="L355" s="136" t="s">
        <v>845</v>
      </c>
      <c r="M355" s="137"/>
      <c r="N355" s="138"/>
      <c r="O355" s="14">
        <f>SUM(O332:O354)</f>
        <v>3465314770.8604989</v>
      </c>
      <c r="P355" s="14">
        <f t="shared" ref="P355:S355" si="51">SUM(P332:P354)</f>
        <v>-35989038.169999987</v>
      </c>
      <c r="Q355" s="14">
        <f t="shared" si="51"/>
        <v>5739086.7797999997</v>
      </c>
      <c r="R355" s="14">
        <f t="shared" si="51"/>
        <v>835155704.14910007</v>
      </c>
      <c r="S355" s="14">
        <f t="shared" si="51"/>
        <v>4270220523.6194005</v>
      </c>
    </row>
    <row r="356" spans="1:19" ht="25" customHeight="1">
      <c r="A356" s="148"/>
      <c r="B356" s="146"/>
      <c r="C356" s="1">
        <v>20</v>
      </c>
      <c r="D356" s="5" t="s">
        <v>389</v>
      </c>
      <c r="E356" s="5">
        <v>141934673.77559999</v>
      </c>
      <c r="F356" s="5">
        <v>0</v>
      </c>
      <c r="G356" s="5">
        <v>235065.3443</v>
      </c>
      <c r="H356" s="5">
        <v>38460411.3715</v>
      </c>
      <c r="I356" s="6">
        <f t="shared" si="46"/>
        <v>180630150.4914</v>
      </c>
      <c r="J356" s="11"/>
      <c r="K356" s="142">
        <v>34</v>
      </c>
      <c r="L356" s="145" t="s">
        <v>58</v>
      </c>
      <c r="M356" s="12">
        <v>1</v>
      </c>
      <c r="N356" s="5" t="s">
        <v>740</v>
      </c>
      <c r="O356" s="5">
        <v>130177730.4471</v>
      </c>
      <c r="P356" s="5">
        <v>0</v>
      </c>
      <c r="Q356" s="5">
        <v>215594.0632</v>
      </c>
      <c r="R356" s="5">
        <v>30578823.131200001</v>
      </c>
      <c r="S356" s="6">
        <f t="shared" si="47"/>
        <v>160972147.6415</v>
      </c>
    </row>
    <row r="357" spans="1:19" ht="25" customHeight="1">
      <c r="A357" s="148"/>
      <c r="B357" s="146"/>
      <c r="C357" s="1">
        <v>21</v>
      </c>
      <c r="D357" s="5" t="s">
        <v>390</v>
      </c>
      <c r="E357" s="5">
        <v>132964329.86750001</v>
      </c>
      <c r="F357" s="5">
        <v>0</v>
      </c>
      <c r="G357" s="5">
        <v>220209.09450000001</v>
      </c>
      <c r="H357" s="5">
        <v>37028663.271600001</v>
      </c>
      <c r="I357" s="6">
        <f t="shared" si="46"/>
        <v>170213202.23360002</v>
      </c>
      <c r="J357" s="11"/>
      <c r="K357" s="143"/>
      <c r="L357" s="146"/>
      <c r="M357" s="12">
        <v>2</v>
      </c>
      <c r="N357" s="5" t="s">
        <v>741</v>
      </c>
      <c r="O357" s="5">
        <v>222764075.23840001</v>
      </c>
      <c r="P357" s="5">
        <v>0</v>
      </c>
      <c r="Q357" s="5">
        <v>368931.09100000001</v>
      </c>
      <c r="R357" s="5">
        <v>40123862.616599999</v>
      </c>
      <c r="S357" s="6">
        <f t="shared" si="47"/>
        <v>263256868.94600001</v>
      </c>
    </row>
    <row r="358" spans="1:19" ht="25" customHeight="1">
      <c r="A358" s="148"/>
      <c r="B358" s="146"/>
      <c r="C358" s="1">
        <v>22</v>
      </c>
      <c r="D358" s="5" t="s">
        <v>391</v>
      </c>
      <c r="E358" s="5">
        <v>121962744.0494</v>
      </c>
      <c r="F358" s="5">
        <v>0</v>
      </c>
      <c r="G358" s="5">
        <v>201988.79990000001</v>
      </c>
      <c r="H358" s="5">
        <v>34447965.092799999</v>
      </c>
      <c r="I358" s="6">
        <f t="shared" si="46"/>
        <v>156612697.94209999</v>
      </c>
      <c r="J358" s="11"/>
      <c r="K358" s="143"/>
      <c r="L358" s="146"/>
      <c r="M358" s="12">
        <v>3</v>
      </c>
      <c r="N358" s="5" t="s">
        <v>742</v>
      </c>
      <c r="O358" s="5">
        <v>152997943.04530001</v>
      </c>
      <c r="P358" s="5">
        <v>0</v>
      </c>
      <c r="Q358" s="5">
        <v>253387.796</v>
      </c>
      <c r="R358" s="5">
        <v>34270452.069799997</v>
      </c>
      <c r="S358" s="6">
        <f t="shared" si="47"/>
        <v>187521782.9111</v>
      </c>
    </row>
    <row r="359" spans="1:19" ht="25" customHeight="1">
      <c r="A359" s="148"/>
      <c r="B359" s="146"/>
      <c r="C359" s="1">
        <v>23</v>
      </c>
      <c r="D359" s="5" t="s">
        <v>392</v>
      </c>
      <c r="E359" s="5">
        <v>149674935.59990001</v>
      </c>
      <c r="F359" s="5">
        <v>0</v>
      </c>
      <c r="G359" s="5">
        <v>247884.39170000001</v>
      </c>
      <c r="H359" s="5">
        <v>39423332.766000003</v>
      </c>
      <c r="I359" s="6">
        <f t="shared" si="46"/>
        <v>189346152.75760001</v>
      </c>
      <c r="J359" s="11"/>
      <c r="K359" s="143"/>
      <c r="L359" s="146"/>
      <c r="M359" s="12">
        <v>4</v>
      </c>
      <c r="N359" s="5" t="s">
        <v>743</v>
      </c>
      <c r="O359" s="5">
        <v>182680458.97279999</v>
      </c>
      <c r="P359" s="5">
        <v>0</v>
      </c>
      <c r="Q359" s="5">
        <v>302546.54379999998</v>
      </c>
      <c r="R359" s="5">
        <v>30646100.115499999</v>
      </c>
      <c r="S359" s="6">
        <f t="shared" si="47"/>
        <v>213629105.63209999</v>
      </c>
    </row>
    <row r="360" spans="1:19" ht="25" customHeight="1">
      <c r="A360" s="148"/>
      <c r="B360" s="146"/>
      <c r="C360" s="1">
        <v>24</v>
      </c>
      <c r="D360" s="5" t="s">
        <v>393</v>
      </c>
      <c r="E360" s="5">
        <v>110685880.6055</v>
      </c>
      <c r="F360" s="5">
        <v>0</v>
      </c>
      <c r="G360" s="5">
        <v>183312.60389999999</v>
      </c>
      <c r="H360" s="5">
        <v>30489183.943399999</v>
      </c>
      <c r="I360" s="6">
        <f t="shared" si="46"/>
        <v>141358377.15279999</v>
      </c>
      <c r="J360" s="11"/>
      <c r="K360" s="143"/>
      <c r="L360" s="146"/>
      <c r="M360" s="12">
        <v>5</v>
      </c>
      <c r="N360" s="5" t="s">
        <v>744</v>
      </c>
      <c r="O360" s="5">
        <v>197358005.7396</v>
      </c>
      <c r="P360" s="5">
        <v>0</v>
      </c>
      <c r="Q360" s="5">
        <v>326854.78710000002</v>
      </c>
      <c r="R360" s="5">
        <v>42925557.865800001</v>
      </c>
      <c r="S360" s="6">
        <f t="shared" si="47"/>
        <v>240610418.39249998</v>
      </c>
    </row>
    <row r="361" spans="1:19" ht="25" customHeight="1">
      <c r="A361" s="148"/>
      <c r="B361" s="146"/>
      <c r="C361" s="1">
        <v>25</v>
      </c>
      <c r="D361" s="5" t="s">
        <v>394</v>
      </c>
      <c r="E361" s="5">
        <v>138923997.546</v>
      </c>
      <c r="F361" s="5">
        <v>0</v>
      </c>
      <c r="G361" s="5">
        <v>230079.20790000001</v>
      </c>
      <c r="H361" s="5">
        <v>34637670.542599998</v>
      </c>
      <c r="I361" s="6">
        <f t="shared" si="46"/>
        <v>173791747.2965</v>
      </c>
      <c r="J361" s="11"/>
      <c r="K361" s="143"/>
      <c r="L361" s="146"/>
      <c r="M361" s="12">
        <v>6</v>
      </c>
      <c r="N361" s="5" t="s">
        <v>745</v>
      </c>
      <c r="O361" s="5">
        <v>136719851.45429999</v>
      </c>
      <c r="P361" s="5">
        <v>0</v>
      </c>
      <c r="Q361" s="5">
        <v>226428.8077</v>
      </c>
      <c r="R361" s="5">
        <v>30354540.4406</v>
      </c>
      <c r="S361" s="6">
        <f t="shared" si="47"/>
        <v>167300820.7026</v>
      </c>
    </row>
    <row r="362" spans="1:19" ht="25" customHeight="1">
      <c r="A362" s="148"/>
      <c r="B362" s="146"/>
      <c r="C362" s="1">
        <v>26</v>
      </c>
      <c r="D362" s="5" t="s">
        <v>395</v>
      </c>
      <c r="E362" s="5">
        <v>126350671.6691</v>
      </c>
      <c r="F362" s="5">
        <v>0</v>
      </c>
      <c r="G362" s="5">
        <v>209255.87349999999</v>
      </c>
      <c r="H362" s="5">
        <v>34708702.521300003</v>
      </c>
      <c r="I362" s="6">
        <f t="shared" si="46"/>
        <v>161268630.06389999</v>
      </c>
      <c r="J362" s="11"/>
      <c r="K362" s="143"/>
      <c r="L362" s="146"/>
      <c r="M362" s="12">
        <v>7</v>
      </c>
      <c r="N362" s="5" t="s">
        <v>746</v>
      </c>
      <c r="O362" s="5">
        <v>131500995.6399</v>
      </c>
      <c r="P362" s="5">
        <v>0</v>
      </c>
      <c r="Q362" s="5">
        <v>217785.59109999999</v>
      </c>
      <c r="R362" s="5">
        <v>34719017.450900003</v>
      </c>
      <c r="S362" s="6">
        <f t="shared" si="47"/>
        <v>166437798.68190002</v>
      </c>
    </row>
    <row r="363" spans="1:19" ht="25" customHeight="1">
      <c r="A363" s="148"/>
      <c r="B363" s="147"/>
      <c r="C363" s="1">
        <v>27</v>
      </c>
      <c r="D363" s="5" t="s">
        <v>396</v>
      </c>
      <c r="E363" s="5">
        <v>117079646.68719999</v>
      </c>
      <c r="F363" s="5">
        <v>0</v>
      </c>
      <c r="G363" s="5">
        <v>193901.6502</v>
      </c>
      <c r="H363" s="5">
        <v>31892613.126699999</v>
      </c>
      <c r="I363" s="6">
        <f t="shared" si="46"/>
        <v>149166161.4641</v>
      </c>
      <c r="J363" s="11"/>
      <c r="K363" s="143"/>
      <c r="L363" s="146"/>
      <c r="M363" s="12">
        <v>8</v>
      </c>
      <c r="N363" s="5" t="s">
        <v>747</v>
      </c>
      <c r="O363" s="5">
        <v>204107529.16440001</v>
      </c>
      <c r="P363" s="5">
        <v>0</v>
      </c>
      <c r="Q363" s="5">
        <v>338033.02149999997</v>
      </c>
      <c r="R363" s="5">
        <v>39099766.1039</v>
      </c>
      <c r="S363" s="6">
        <f t="shared" si="47"/>
        <v>243545328.28979999</v>
      </c>
    </row>
    <row r="364" spans="1:19" ht="25" customHeight="1">
      <c r="A364" s="1"/>
      <c r="B364" s="136" t="s">
        <v>829</v>
      </c>
      <c r="C364" s="137"/>
      <c r="D364" s="138"/>
      <c r="E364" s="14">
        <f>SUM(E337:E363)</f>
        <v>3660959502.6174002</v>
      </c>
      <c r="F364" s="14">
        <f t="shared" ref="F364:I364" si="52">SUM(F337:F363)</f>
        <v>0</v>
      </c>
      <c r="G364" s="14">
        <f t="shared" si="52"/>
        <v>6063104.1250999998</v>
      </c>
      <c r="H364" s="14">
        <f t="shared" si="52"/>
        <v>999030575.88570011</v>
      </c>
      <c r="I364" s="14">
        <f t="shared" si="52"/>
        <v>4666053182.6281996</v>
      </c>
      <c r="J364" s="11"/>
      <c r="K364" s="143"/>
      <c r="L364" s="146"/>
      <c r="M364" s="12">
        <v>9</v>
      </c>
      <c r="N364" s="5" t="s">
        <v>748</v>
      </c>
      <c r="O364" s="5">
        <v>145291755.62920001</v>
      </c>
      <c r="P364" s="5">
        <v>0</v>
      </c>
      <c r="Q364" s="5">
        <v>240625.18100000001</v>
      </c>
      <c r="R364" s="5">
        <v>30939459.058400001</v>
      </c>
      <c r="S364" s="6">
        <f t="shared" si="47"/>
        <v>176471839.86860001</v>
      </c>
    </row>
    <row r="365" spans="1:19" ht="25" customHeight="1">
      <c r="A365" s="148">
        <v>18</v>
      </c>
      <c r="B365" s="145" t="s">
        <v>42</v>
      </c>
      <c r="C365" s="1">
        <v>1</v>
      </c>
      <c r="D365" s="5" t="s">
        <v>397</v>
      </c>
      <c r="E365" s="5">
        <v>219206852.8448</v>
      </c>
      <c r="F365" s="5">
        <v>0</v>
      </c>
      <c r="G365" s="5">
        <v>363039.79129999998</v>
      </c>
      <c r="H365" s="5">
        <v>45556715.7773</v>
      </c>
      <c r="I365" s="6">
        <f t="shared" si="46"/>
        <v>265126608.41339999</v>
      </c>
      <c r="J365" s="11"/>
      <c r="K365" s="143"/>
      <c r="L365" s="146"/>
      <c r="M365" s="12">
        <v>10</v>
      </c>
      <c r="N365" s="5" t="s">
        <v>749</v>
      </c>
      <c r="O365" s="5">
        <v>134147546.0179</v>
      </c>
      <c r="P365" s="5">
        <v>0</v>
      </c>
      <c r="Q365" s="5">
        <v>222168.67980000001</v>
      </c>
      <c r="R365" s="5">
        <v>31335219.829799999</v>
      </c>
      <c r="S365" s="6">
        <f t="shared" si="47"/>
        <v>165704934.5275</v>
      </c>
    </row>
    <row r="366" spans="1:19" ht="25" customHeight="1">
      <c r="A366" s="148"/>
      <c r="B366" s="146"/>
      <c r="C366" s="1">
        <v>2</v>
      </c>
      <c r="D366" s="5" t="s">
        <v>398</v>
      </c>
      <c r="E366" s="5">
        <v>222895301.7687</v>
      </c>
      <c r="F366" s="5">
        <v>0</v>
      </c>
      <c r="G366" s="5">
        <v>369148.42210000003</v>
      </c>
      <c r="H366" s="5">
        <v>54622445.864399999</v>
      </c>
      <c r="I366" s="6">
        <f t="shared" si="46"/>
        <v>277886896.05519998</v>
      </c>
      <c r="J366" s="11"/>
      <c r="K366" s="143"/>
      <c r="L366" s="146"/>
      <c r="M366" s="12">
        <v>11</v>
      </c>
      <c r="N366" s="5" t="s">
        <v>750</v>
      </c>
      <c r="O366" s="5">
        <v>200190800.79530001</v>
      </c>
      <c r="P366" s="5">
        <v>0</v>
      </c>
      <c r="Q366" s="5">
        <v>331546.32530000003</v>
      </c>
      <c r="R366" s="5">
        <v>41336569.372400001</v>
      </c>
      <c r="S366" s="6">
        <f t="shared" si="47"/>
        <v>241858916.49300003</v>
      </c>
    </row>
    <row r="367" spans="1:19" ht="25" customHeight="1">
      <c r="A367" s="148"/>
      <c r="B367" s="146"/>
      <c r="C367" s="1">
        <v>3</v>
      </c>
      <c r="D367" s="5" t="s">
        <v>399</v>
      </c>
      <c r="E367" s="5">
        <v>184463662.17210001</v>
      </c>
      <c r="F367" s="5">
        <v>0</v>
      </c>
      <c r="G367" s="5">
        <v>305499.79869999998</v>
      </c>
      <c r="H367" s="5">
        <v>48221510.186399996</v>
      </c>
      <c r="I367" s="6">
        <f t="shared" si="46"/>
        <v>232990672.15720001</v>
      </c>
      <c r="J367" s="11"/>
      <c r="K367" s="143"/>
      <c r="L367" s="146"/>
      <c r="M367" s="12">
        <v>12</v>
      </c>
      <c r="N367" s="5" t="s">
        <v>751</v>
      </c>
      <c r="O367" s="5">
        <v>158457490.9463</v>
      </c>
      <c r="P367" s="5">
        <v>0</v>
      </c>
      <c r="Q367" s="5">
        <v>262429.63530000002</v>
      </c>
      <c r="R367" s="5">
        <v>34367299.635499999</v>
      </c>
      <c r="S367" s="6">
        <f t="shared" si="47"/>
        <v>193087220.21710002</v>
      </c>
    </row>
    <row r="368" spans="1:19" ht="25" customHeight="1">
      <c r="A368" s="148"/>
      <c r="B368" s="146"/>
      <c r="C368" s="1">
        <v>4</v>
      </c>
      <c r="D368" s="5" t="s">
        <v>400</v>
      </c>
      <c r="E368" s="5">
        <v>142034380.92269999</v>
      </c>
      <c r="F368" s="5">
        <v>0</v>
      </c>
      <c r="G368" s="5">
        <v>235230.47450000001</v>
      </c>
      <c r="H368" s="5">
        <v>34487696.140299998</v>
      </c>
      <c r="I368" s="6">
        <f t="shared" si="46"/>
        <v>176757307.53749999</v>
      </c>
      <c r="J368" s="11"/>
      <c r="K368" s="143"/>
      <c r="L368" s="146"/>
      <c r="M368" s="12">
        <v>13</v>
      </c>
      <c r="N368" s="5" t="s">
        <v>752</v>
      </c>
      <c r="O368" s="5">
        <v>136192099.3998</v>
      </c>
      <c r="P368" s="5">
        <v>0</v>
      </c>
      <c r="Q368" s="5">
        <v>225554.7703</v>
      </c>
      <c r="R368" s="5">
        <v>32561851.356800001</v>
      </c>
      <c r="S368" s="6">
        <f t="shared" si="47"/>
        <v>168979505.52689999</v>
      </c>
    </row>
    <row r="369" spans="1:19" ht="25" customHeight="1">
      <c r="A369" s="148"/>
      <c r="B369" s="146"/>
      <c r="C369" s="1">
        <v>5</v>
      </c>
      <c r="D369" s="5" t="s">
        <v>401</v>
      </c>
      <c r="E369" s="5">
        <v>233498110.2987</v>
      </c>
      <c r="F369" s="5">
        <v>0</v>
      </c>
      <c r="G369" s="5">
        <v>386708.28090000001</v>
      </c>
      <c r="H369" s="5">
        <v>59471004.245099999</v>
      </c>
      <c r="I369" s="6">
        <f t="shared" si="46"/>
        <v>293355822.8247</v>
      </c>
      <c r="J369" s="11"/>
      <c r="K369" s="143"/>
      <c r="L369" s="146"/>
      <c r="M369" s="12">
        <v>14</v>
      </c>
      <c r="N369" s="5" t="s">
        <v>753</v>
      </c>
      <c r="O369" s="5">
        <v>195075840.0262</v>
      </c>
      <c r="P369" s="5">
        <v>0</v>
      </c>
      <c r="Q369" s="5">
        <v>323075.17460000003</v>
      </c>
      <c r="R369" s="5">
        <v>42674990.2139</v>
      </c>
      <c r="S369" s="6">
        <f t="shared" si="47"/>
        <v>238073905.4147</v>
      </c>
    </row>
    <row r="370" spans="1:19" ht="25" customHeight="1">
      <c r="A370" s="148"/>
      <c r="B370" s="146"/>
      <c r="C370" s="1">
        <v>6</v>
      </c>
      <c r="D370" s="5" t="s">
        <v>402</v>
      </c>
      <c r="E370" s="5">
        <v>156422671.20519999</v>
      </c>
      <c r="F370" s="5">
        <v>0</v>
      </c>
      <c r="G370" s="5">
        <v>259059.66519999999</v>
      </c>
      <c r="H370" s="5">
        <v>40985244.696900003</v>
      </c>
      <c r="I370" s="6">
        <f t="shared" si="46"/>
        <v>197666975.56729999</v>
      </c>
      <c r="J370" s="11"/>
      <c r="K370" s="143"/>
      <c r="L370" s="146"/>
      <c r="M370" s="12">
        <v>15</v>
      </c>
      <c r="N370" s="5" t="s">
        <v>754</v>
      </c>
      <c r="O370" s="5">
        <v>129318367.847</v>
      </c>
      <c r="P370" s="5">
        <v>0</v>
      </c>
      <c r="Q370" s="5">
        <v>214170.8284</v>
      </c>
      <c r="R370" s="5">
        <v>30773535.2403</v>
      </c>
      <c r="S370" s="6">
        <f t="shared" si="47"/>
        <v>160306073.91570002</v>
      </c>
    </row>
    <row r="371" spans="1:19" ht="25" customHeight="1">
      <c r="A371" s="148"/>
      <c r="B371" s="146"/>
      <c r="C371" s="1">
        <v>7</v>
      </c>
      <c r="D371" s="5" t="s">
        <v>403</v>
      </c>
      <c r="E371" s="5">
        <v>136400261.627</v>
      </c>
      <c r="F371" s="5">
        <v>0</v>
      </c>
      <c r="G371" s="5">
        <v>225899.51850000001</v>
      </c>
      <c r="H371" s="5">
        <v>37969592.991999999</v>
      </c>
      <c r="I371" s="6">
        <f t="shared" si="46"/>
        <v>174595754.13749999</v>
      </c>
      <c r="J371" s="11"/>
      <c r="K371" s="144"/>
      <c r="L371" s="147"/>
      <c r="M371" s="12">
        <v>16</v>
      </c>
      <c r="N371" s="5" t="s">
        <v>755</v>
      </c>
      <c r="O371" s="5">
        <v>140284523.8197</v>
      </c>
      <c r="P371" s="5">
        <v>0</v>
      </c>
      <c r="Q371" s="5">
        <v>232332.44579999999</v>
      </c>
      <c r="R371" s="5">
        <v>33742562.430500001</v>
      </c>
      <c r="S371" s="6">
        <f t="shared" si="47"/>
        <v>174259418.69600001</v>
      </c>
    </row>
    <row r="372" spans="1:19" ht="25" customHeight="1">
      <c r="A372" s="148"/>
      <c r="B372" s="146"/>
      <c r="C372" s="1">
        <v>8</v>
      </c>
      <c r="D372" s="5" t="s">
        <v>404</v>
      </c>
      <c r="E372" s="5">
        <v>181744405.37279999</v>
      </c>
      <c r="F372" s="5">
        <v>0</v>
      </c>
      <c r="G372" s="5">
        <v>300996.29710000003</v>
      </c>
      <c r="H372" s="5">
        <v>47619772.322499998</v>
      </c>
      <c r="I372" s="6">
        <f t="shared" si="46"/>
        <v>229665173.99239999</v>
      </c>
      <c r="J372" s="11"/>
      <c r="K372" s="18"/>
      <c r="L372" s="136" t="s">
        <v>846</v>
      </c>
      <c r="M372" s="137"/>
      <c r="N372" s="138"/>
      <c r="O372" s="14">
        <f>SUM(O356:O371)</f>
        <v>2597265014.1831999</v>
      </c>
      <c r="P372" s="14">
        <f t="shared" ref="P372:S372" si="53">SUM(P356:P371)</f>
        <v>0</v>
      </c>
      <c r="Q372" s="14">
        <f t="shared" si="53"/>
        <v>4301464.7419000007</v>
      </c>
      <c r="R372" s="14">
        <f t="shared" si="53"/>
        <v>560449606.93190002</v>
      </c>
      <c r="S372" s="14">
        <f t="shared" si="53"/>
        <v>3162016085.8570004</v>
      </c>
    </row>
    <row r="373" spans="1:19" ht="25" customHeight="1">
      <c r="A373" s="148"/>
      <c r="B373" s="146"/>
      <c r="C373" s="1">
        <v>9</v>
      </c>
      <c r="D373" s="5" t="s">
        <v>405</v>
      </c>
      <c r="E373" s="5">
        <v>200482984.59310001</v>
      </c>
      <c r="F373" s="5">
        <v>0</v>
      </c>
      <c r="G373" s="5">
        <v>332030.22600000002</v>
      </c>
      <c r="H373" s="5">
        <v>44923920.979999997</v>
      </c>
      <c r="I373" s="6">
        <f t="shared" si="46"/>
        <v>245738935.79910001</v>
      </c>
      <c r="J373" s="11"/>
      <c r="K373" s="142">
        <v>35</v>
      </c>
      <c r="L373" s="145" t="s">
        <v>59</v>
      </c>
      <c r="M373" s="12">
        <v>1</v>
      </c>
      <c r="N373" s="5" t="s">
        <v>756</v>
      </c>
      <c r="O373" s="5">
        <v>144975713.21079999</v>
      </c>
      <c r="P373" s="5">
        <v>0</v>
      </c>
      <c r="Q373" s="5">
        <v>240101.76680000001</v>
      </c>
      <c r="R373" s="5">
        <v>36025841.386399999</v>
      </c>
      <c r="S373" s="6">
        <f t="shared" si="47"/>
        <v>181241656.36399996</v>
      </c>
    </row>
    <row r="374" spans="1:19" ht="25" customHeight="1">
      <c r="A374" s="148"/>
      <c r="B374" s="146"/>
      <c r="C374" s="1">
        <v>10</v>
      </c>
      <c r="D374" s="5" t="s">
        <v>406</v>
      </c>
      <c r="E374" s="5">
        <v>189396454.53780001</v>
      </c>
      <c r="F374" s="5">
        <v>0</v>
      </c>
      <c r="G374" s="5">
        <v>313669.25089999998</v>
      </c>
      <c r="H374" s="5">
        <v>53796659.997100003</v>
      </c>
      <c r="I374" s="6">
        <f t="shared" si="46"/>
        <v>243506783.78580001</v>
      </c>
      <c r="J374" s="11"/>
      <c r="K374" s="143"/>
      <c r="L374" s="146"/>
      <c r="M374" s="12">
        <v>2</v>
      </c>
      <c r="N374" s="5" t="s">
        <v>757</v>
      </c>
      <c r="O374" s="5">
        <v>160429979.7448</v>
      </c>
      <c r="P374" s="5">
        <v>0</v>
      </c>
      <c r="Q374" s="5">
        <v>265696.37589999998</v>
      </c>
      <c r="R374" s="5">
        <v>33627495.126599997</v>
      </c>
      <c r="S374" s="6">
        <f t="shared" si="47"/>
        <v>194323171.2473</v>
      </c>
    </row>
    <row r="375" spans="1:19" ht="25" customHeight="1">
      <c r="A375" s="148"/>
      <c r="B375" s="146"/>
      <c r="C375" s="1">
        <v>11</v>
      </c>
      <c r="D375" s="5" t="s">
        <v>407</v>
      </c>
      <c r="E375" s="5">
        <v>202210342.11379999</v>
      </c>
      <c r="F375" s="5">
        <v>0</v>
      </c>
      <c r="G375" s="5">
        <v>334890.99200000003</v>
      </c>
      <c r="H375" s="5">
        <v>57293185.681400001</v>
      </c>
      <c r="I375" s="6">
        <f t="shared" si="46"/>
        <v>259838418.7872</v>
      </c>
      <c r="J375" s="11"/>
      <c r="K375" s="143"/>
      <c r="L375" s="146"/>
      <c r="M375" s="12">
        <v>3</v>
      </c>
      <c r="N375" s="5" t="s">
        <v>758</v>
      </c>
      <c r="O375" s="5">
        <v>134326402.21309999</v>
      </c>
      <c r="P375" s="5">
        <v>0</v>
      </c>
      <c r="Q375" s="5">
        <v>222464.8928</v>
      </c>
      <c r="R375" s="5">
        <v>31976079.850200001</v>
      </c>
      <c r="S375" s="6">
        <f t="shared" si="47"/>
        <v>166524946.95609999</v>
      </c>
    </row>
    <row r="376" spans="1:19" ht="25" customHeight="1">
      <c r="A376" s="148"/>
      <c r="B376" s="146"/>
      <c r="C376" s="1">
        <v>12</v>
      </c>
      <c r="D376" s="5" t="s">
        <v>408</v>
      </c>
      <c r="E376" s="5">
        <v>174744933.294</v>
      </c>
      <c r="F376" s="5">
        <v>0</v>
      </c>
      <c r="G376" s="5">
        <v>289404.10979999998</v>
      </c>
      <c r="H376" s="5">
        <v>44663340.009599999</v>
      </c>
      <c r="I376" s="6">
        <f t="shared" si="46"/>
        <v>219697677.41339999</v>
      </c>
      <c r="J376" s="11"/>
      <c r="K376" s="143"/>
      <c r="L376" s="146"/>
      <c r="M376" s="12">
        <v>4</v>
      </c>
      <c r="N376" s="5" t="s">
        <v>759</v>
      </c>
      <c r="O376" s="5">
        <v>150396597.55520001</v>
      </c>
      <c r="P376" s="5">
        <v>0</v>
      </c>
      <c r="Q376" s="5">
        <v>249079.57339999999</v>
      </c>
      <c r="R376" s="5">
        <v>35799994.114799999</v>
      </c>
      <c r="S376" s="6">
        <f t="shared" si="47"/>
        <v>186445671.24340001</v>
      </c>
    </row>
    <row r="377" spans="1:19" ht="25" customHeight="1">
      <c r="A377" s="148"/>
      <c r="B377" s="146"/>
      <c r="C377" s="1">
        <v>13</v>
      </c>
      <c r="D377" s="5" t="s">
        <v>409</v>
      </c>
      <c r="E377" s="5">
        <v>151393365.58270001</v>
      </c>
      <c r="F377" s="5">
        <v>0</v>
      </c>
      <c r="G377" s="5">
        <v>250730.37239999999</v>
      </c>
      <c r="H377" s="5">
        <v>43226741.708499998</v>
      </c>
      <c r="I377" s="6">
        <f t="shared" si="46"/>
        <v>194870837.6636</v>
      </c>
      <c r="J377" s="11"/>
      <c r="K377" s="143"/>
      <c r="L377" s="146"/>
      <c r="M377" s="12">
        <v>5</v>
      </c>
      <c r="N377" s="5" t="s">
        <v>760</v>
      </c>
      <c r="O377" s="5">
        <v>210942733.4756</v>
      </c>
      <c r="P377" s="5">
        <v>0</v>
      </c>
      <c r="Q377" s="5">
        <v>349353.15639999998</v>
      </c>
      <c r="R377" s="5">
        <v>48618997.633100003</v>
      </c>
      <c r="S377" s="6">
        <f t="shared" si="47"/>
        <v>259911084.2651</v>
      </c>
    </row>
    <row r="378" spans="1:19" ht="25" customHeight="1">
      <c r="A378" s="148"/>
      <c r="B378" s="146"/>
      <c r="C378" s="1">
        <v>14</v>
      </c>
      <c r="D378" s="5" t="s">
        <v>410</v>
      </c>
      <c r="E378" s="5">
        <v>155885474.58790001</v>
      </c>
      <c r="F378" s="5">
        <v>0</v>
      </c>
      <c r="G378" s="5">
        <v>258169.98610000001</v>
      </c>
      <c r="H378" s="5">
        <v>39114162.243900001</v>
      </c>
      <c r="I378" s="6">
        <f t="shared" si="46"/>
        <v>195257806.8179</v>
      </c>
      <c r="J378" s="11"/>
      <c r="K378" s="143"/>
      <c r="L378" s="146"/>
      <c r="M378" s="12">
        <v>6</v>
      </c>
      <c r="N378" s="5" t="s">
        <v>761</v>
      </c>
      <c r="O378" s="5">
        <v>174817044.26140001</v>
      </c>
      <c r="P378" s="5">
        <v>0</v>
      </c>
      <c r="Q378" s="5">
        <v>289523.53649999999</v>
      </c>
      <c r="R378" s="5">
        <v>37395866.764700003</v>
      </c>
      <c r="S378" s="6">
        <f t="shared" si="47"/>
        <v>212502434.56260002</v>
      </c>
    </row>
    <row r="379" spans="1:19" ht="25" customHeight="1">
      <c r="A379" s="148"/>
      <c r="B379" s="146"/>
      <c r="C379" s="1">
        <v>15</v>
      </c>
      <c r="D379" s="5" t="s">
        <v>411</v>
      </c>
      <c r="E379" s="5">
        <v>180452697.074</v>
      </c>
      <c r="F379" s="5">
        <v>0</v>
      </c>
      <c r="G379" s="5">
        <v>298857.03220000002</v>
      </c>
      <c r="H379" s="5">
        <v>47878710.482900001</v>
      </c>
      <c r="I379" s="6">
        <f t="shared" si="46"/>
        <v>228630264.5891</v>
      </c>
      <c r="J379" s="11"/>
      <c r="K379" s="143"/>
      <c r="L379" s="146"/>
      <c r="M379" s="12">
        <v>7</v>
      </c>
      <c r="N379" s="5" t="s">
        <v>762</v>
      </c>
      <c r="O379" s="5">
        <v>160948839.1444</v>
      </c>
      <c r="P379" s="5">
        <v>0</v>
      </c>
      <c r="Q379" s="5">
        <v>266555.68569999997</v>
      </c>
      <c r="R379" s="5">
        <v>35267488.961499996</v>
      </c>
      <c r="S379" s="6">
        <f t="shared" si="47"/>
        <v>196482883.79159999</v>
      </c>
    </row>
    <row r="380" spans="1:19" ht="25" customHeight="1">
      <c r="A380" s="148"/>
      <c r="B380" s="146"/>
      <c r="C380" s="1">
        <v>16</v>
      </c>
      <c r="D380" s="5" t="s">
        <v>412</v>
      </c>
      <c r="E380" s="5">
        <v>139965166.70719999</v>
      </c>
      <c r="F380" s="5">
        <v>0</v>
      </c>
      <c r="G380" s="5">
        <v>231803.54199999999</v>
      </c>
      <c r="H380" s="5">
        <v>36687809.9837</v>
      </c>
      <c r="I380" s="6">
        <f t="shared" si="46"/>
        <v>176884780.23289999</v>
      </c>
      <c r="J380" s="11"/>
      <c r="K380" s="143"/>
      <c r="L380" s="146"/>
      <c r="M380" s="12">
        <v>8</v>
      </c>
      <c r="N380" s="5" t="s">
        <v>763</v>
      </c>
      <c r="O380" s="5">
        <v>139831528.44890001</v>
      </c>
      <c r="P380" s="5">
        <v>0</v>
      </c>
      <c r="Q380" s="5">
        <v>231582.21669999999</v>
      </c>
      <c r="R380" s="5">
        <v>33188317.231699999</v>
      </c>
      <c r="S380" s="6">
        <f t="shared" si="47"/>
        <v>173251427.8973</v>
      </c>
    </row>
    <row r="381" spans="1:19" ht="25" customHeight="1">
      <c r="A381" s="148"/>
      <c r="B381" s="146"/>
      <c r="C381" s="1">
        <v>17</v>
      </c>
      <c r="D381" s="5" t="s">
        <v>413</v>
      </c>
      <c r="E381" s="5">
        <v>194750757.77289999</v>
      </c>
      <c r="F381" s="5">
        <v>0</v>
      </c>
      <c r="G381" s="5">
        <v>322536.78909999999</v>
      </c>
      <c r="H381" s="5">
        <v>51721008.574600004</v>
      </c>
      <c r="I381" s="6">
        <f t="shared" si="46"/>
        <v>246794303.13659999</v>
      </c>
      <c r="J381" s="11"/>
      <c r="K381" s="143"/>
      <c r="L381" s="146"/>
      <c r="M381" s="12">
        <v>9</v>
      </c>
      <c r="N381" s="5" t="s">
        <v>764</v>
      </c>
      <c r="O381" s="5">
        <v>184415411.76620001</v>
      </c>
      <c r="P381" s="5">
        <v>0</v>
      </c>
      <c r="Q381" s="5">
        <v>305419.88870000001</v>
      </c>
      <c r="R381" s="5">
        <v>43011773.911200002</v>
      </c>
      <c r="S381" s="6">
        <f t="shared" si="47"/>
        <v>227732605.5661</v>
      </c>
    </row>
    <row r="382" spans="1:19" ht="25" customHeight="1">
      <c r="A382" s="148"/>
      <c r="B382" s="146"/>
      <c r="C382" s="1">
        <v>18</v>
      </c>
      <c r="D382" s="5" t="s">
        <v>414</v>
      </c>
      <c r="E382" s="5">
        <v>130992109.31200001</v>
      </c>
      <c r="F382" s="5">
        <v>0</v>
      </c>
      <c r="G382" s="5">
        <v>216942.79810000001</v>
      </c>
      <c r="H382" s="5">
        <v>37256300.500699997</v>
      </c>
      <c r="I382" s="6">
        <f t="shared" si="46"/>
        <v>168465352.6108</v>
      </c>
      <c r="J382" s="11"/>
      <c r="K382" s="143"/>
      <c r="L382" s="146"/>
      <c r="M382" s="12">
        <v>10</v>
      </c>
      <c r="N382" s="5" t="s">
        <v>765</v>
      </c>
      <c r="O382" s="5">
        <v>130059815.8594</v>
      </c>
      <c r="P382" s="5">
        <v>0</v>
      </c>
      <c r="Q382" s="5">
        <v>215398.7788</v>
      </c>
      <c r="R382" s="5">
        <v>33460710.788899999</v>
      </c>
      <c r="S382" s="6">
        <f t="shared" si="47"/>
        <v>163735925.4271</v>
      </c>
    </row>
    <row r="383" spans="1:19" ht="25" customHeight="1">
      <c r="A383" s="148"/>
      <c r="B383" s="146"/>
      <c r="C383" s="1">
        <v>19</v>
      </c>
      <c r="D383" s="5" t="s">
        <v>415</v>
      </c>
      <c r="E383" s="5">
        <v>172843921.16049999</v>
      </c>
      <c r="F383" s="5">
        <v>0</v>
      </c>
      <c r="G383" s="5">
        <v>286255.74540000001</v>
      </c>
      <c r="H383" s="5">
        <v>48256243.885300003</v>
      </c>
      <c r="I383" s="6">
        <f t="shared" si="46"/>
        <v>221386420.79120001</v>
      </c>
      <c r="J383" s="11"/>
      <c r="K383" s="143"/>
      <c r="L383" s="146"/>
      <c r="M383" s="12">
        <v>11</v>
      </c>
      <c r="N383" s="5" t="s">
        <v>766</v>
      </c>
      <c r="O383" s="5">
        <v>124576624.9744</v>
      </c>
      <c r="P383" s="5">
        <v>0</v>
      </c>
      <c r="Q383" s="5">
        <v>206317.78320000001</v>
      </c>
      <c r="R383" s="5">
        <v>29910207.059099998</v>
      </c>
      <c r="S383" s="6">
        <f t="shared" si="47"/>
        <v>154693149.81669998</v>
      </c>
    </row>
    <row r="384" spans="1:19" ht="25" customHeight="1">
      <c r="A384" s="148"/>
      <c r="B384" s="146"/>
      <c r="C384" s="1">
        <v>20</v>
      </c>
      <c r="D384" s="5" t="s">
        <v>416</v>
      </c>
      <c r="E384" s="5">
        <v>144917021.63550001</v>
      </c>
      <c r="F384" s="5">
        <v>0</v>
      </c>
      <c r="G384" s="5">
        <v>240004.56469999999</v>
      </c>
      <c r="H384" s="5">
        <v>37496776.604900002</v>
      </c>
      <c r="I384" s="6">
        <f t="shared" si="46"/>
        <v>182653802.80510002</v>
      </c>
      <c r="J384" s="11"/>
      <c r="K384" s="143"/>
      <c r="L384" s="146"/>
      <c r="M384" s="12">
        <v>12</v>
      </c>
      <c r="N384" s="5" t="s">
        <v>767</v>
      </c>
      <c r="O384" s="5">
        <v>133565193.0553</v>
      </c>
      <c r="P384" s="5">
        <v>0</v>
      </c>
      <c r="Q384" s="5">
        <v>221204.215</v>
      </c>
      <c r="R384" s="5">
        <v>31961138.101300001</v>
      </c>
      <c r="S384" s="6">
        <f t="shared" si="47"/>
        <v>165747535.3716</v>
      </c>
    </row>
    <row r="385" spans="1:19" ht="25" customHeight="1">
      <c r="A385" s="148"/>
      <c r="B385" s="146"/>
      <c r="C385" s="1">
        <v>21</v>
      </c>
      <c r="D385" s="5" t="s">
        <v>417</v>
      </c>
      <c r="E385" s="5">
        <v>184716337.27720001</v>
      </c>
      <c r="F385" s="5">
        <v>0</v>
      </c>
      <c r="G385" s="5">
        <v>305918.26699999999</v>
      </c>
      <c r="H385" s="5">
        <v>48756831.585600004</v>
      </c>
      <c r="I385" s="6">
        <f t="shared" si="46"/>
        <v>233779087.12980002</v>
      </c>
      <c r="J385" s="11"/>
      <c r="K385" s="143"/>
      <c r="L385" s="146"/>
      <c r="M385" s="12">
        <v>13</v>
      </c>
      <c r="N385" s="5" t="s">
        <v>768</v>
      </c>
      <c r="O385" s="5">
        <v>145267944.62360001</v>
      </c>
      <c r="P385" s="5">
        <v>0</v>
      </c>
      <c r="Q385" s="5">
        <v>240585.7464</v>
      </c>
      <c r="R385" s="5">
        <v>36874626.594800003</v>
      </c>
      <c r="S385" s="6">
        <f t="shared" si="47"/>
        <v>182383156.9648</v>
      </c>
    </row>
    <row r="386" spans="1:19" ht="25" customHeight="1">
      <c r="A386" s="148"/>
      <c r="B386" s="146"/>
      <c r="C386" s="1">
        <v>22</v>
      </c>
      <c r="D386" s="5" t="s">
        <v>418</v>
      </c>
      <c r="E386" s="5">
        <v>206660341.55540001</v>
      </c>
      <c r="F386" s="5">
        <v>0</v>
      </c>
      <c r="G386" s="5">
        <v>342260.86589999998</v>
      </c>
      <c r="H386" s="5">
        <v>50563922.674400002</v>
      </c>
      <c r="I386" s="6">
        <f t="shared" si="46"/>
        <v>257566525.09570003</v>
      </c>
      <c r="J386" s="11"/>
      <c r="K386" s="143"/>
      <c r="L386" s="146"/>
      <c r="M386" s="12">
        <v>14</v>
      </c>
      <c r="N386" s="5" t="s">
        <v>769</v>
      </c>
      <c r="O386" s="5">
        <v>159850847.574</v>
      </c>
      <c r="P386" s="5">
        <v>0</v>
      </c>
      <c r="Q386" s="5">
        <v>264737.2452</v>
      </c>
      <c r="R386" s="5">
        <v>41196312.313900001</v>
      </c>
      <c r="S386" s="6">
        <f t="shared" si="47"/>
        <v>201311897.1331</v>
      </c>
    </row>
    <row r="387" spans="1:19" ht="25" customHeight="1">
      <c r="A387" s="148"/>
      <c r="B387" s="147"/>
      <c r="C387" s="1">
        <v>23</v>
      </c>
      <c r="D387" s="5" t="s">
        <v>419</v>
      </c>
      <c r="E387" s="5">
        <v>211018063.66760001</v>
      </c>
      <c r="F387" s="5">
        <v>0</v>
      </c>
      <c r="G387" s="5">
        <v>349477.91460000002</v>
      </c>
      <c r="H387" s="5">
        <v>57747540.0123</v>
      </c>
      <c r="I387" s="6">
        <f t="shared" si="46"/>
        <v>269115081.59450001</v>
      </c>
      <c r="J387" s="11"/>
      <c r="K387" s="143"/>
      <c r="L387" s="146"/>
      <c r="M387" s="12">
        <v>15</v>
      </c>
      <c r="N387" s="5" t="s">
        <v>770</v>
      </c>
      <c r="O387" s="5">
        <v>148260062.36149999</v>
      </c>
      <c r="P387" s="5">
        <v>0</v>
      </c>
      <c r="Q387" s="5">
        <v>245541.1471</v>
      </c>
      <c r="R387" s="5">
        <v>31130423.803800002</v>
      </c>
      <c r="S387" s="6">
        <f t="shared" si="47"/>
        <v>179636027.31239998</v>
      </c>
    </row>
    <row r="388" spans="1:19" ht="25" customHeight="1">
      <c r="A388" s="1"/>
      <c r="B388" s="136" t="s">
        <v>830</v>
      </c>
      <c r="C388" s="137"/>
      <c r="D388" s="138"/>
      <c r="E388" s="14">
        <f>SUM(E365:E387)</f>
        <v>4117095617.0836</v>
      </c>
      <c r="F388" s="14">
        <f t="shared" ref="F388:I388" si="54">SUM(F365:F387)</f>
        <v>0</v>
      </c>
      <c r="G388" s="14">
        <f t="shared" si="54"/>
        <v>6818534.7045</v>
      </c>
      <c r="H388" s="14">
        <f t="shared" si="54"/>
        <v>1068317137.1498002</v>
      </c>
      <c r="I388" s="14">
        <f t="shared" si="54"/>
        <v>5192231288.9379005</v>
      </c>
      <c r="J388" s="33"/>
      <c r="K388" s="143"/>
      <c r="L388" s="146"/>
      <c r="M388" s="12">
        <v>16</v>
      </c>
      <c r="N388" s="5" t="s">
        <v>771</v>
      </c>
      <c r="O388" s="5">
        <v>154512395.74419999</v>
      </c>
      <c r="P388" s="5">
        <v>0</v>
      </c>
      <c r="Q388" s="5">
        <v>255895.95929999999</v>
      </c>
      <c r="R388" s="5">
        <v>34933685.598899998</v>
      </c>
      <c r="S388" s="6">
        <f t="shared" si="47"/>
        <v>189701977.30239999</v>
      </c>
    </row>
    <row r="389" spans="1:19" ht="25" customHeight="1">
      <c r="A389" s="148">
        <v>19</v>
      </c>
      <c r="B389" s="145" t="s">
        <v>43</v>
      </c>
      <c r="C389" s="1">
        <v>1</v>
      </c>
      <c r="D389" s="5" t="s">
        <v>420</v>
      </c>
      <c r="E389" s="5">
        <v>135414537.2728</v>
      </c>
      <c r="F389" s="5">
        <v>0</v>
      </c>
      <c r="G389" s="5">
        <v>224267.00949999999</v>
      </c>
      <c r="H389" s="5">
        <v>39178421.729599997</v>
      </c>
      <c r="I389" s="6">
        <f t="shared" si="46"/>
        <v>174817226.01190001</v>
      </c>
      <c r="J389" s="11"/>
      <c r="K389" s="144"/>
      <c r="L389" s="147"/>
      <c r="M389" s="12">
        <v>17</v>
      </c>
      <c r="N389" s="5" t="s">
        <v>772</v>
      </c>
      <c r="O389" s="5">
        <v>154145220.23769999</v>
      </c>
      <c r="P389" s="5">
        <v>0</v>
      </c>
      <c r="Q389" s="5">
        <v>255287.861</v>
      </c>
      <c r="R389" s="5">
        <v>33780980.525600001</v>
      </c>
      <c r="S389" s="6">
        <f t="shared" si="47"/>
        <v>188181488.6243</v>
      </c>
    </row>
    <row r="390" spans="1:19" ht="25" customHeight="1">
      <c r="A390" s="148"/>
      <c r="B390" s="146"/>
      <c r="C390" s="1">
        <v>2</v>
      </c>
      <c r="D390" s="5" t="s">
        <v>421</v>
      </c>
      <c r="E390" s="5">
        <v>138700073.7685</v>
      </c>
      <c r="F390" s="5">
        <v>0</v>
      </c>
      <c r="G390" s="5">
        <v>229708.35620000001</v>
      </c>
      <c r="H390" s="5">
        <v>40431338.217900001</v>
      </c>
      <c r="I390" s="6">
        <f t="shared" si="46"/>
        <v>179361120.34260002</v>
      </c>
      <c r="J390" s="11"/>
      <c r="K390" s="18"/>
      <c r="L390" s="136" t="s">
        <v>847</v>
      </c>
      <c r="M390" s="137"/>
      <c r="N390" s="138"/>
      <c r="O390" s="14">
        <f>SUM(O373:O389)</f>
        <v>2611322354.2505002</v>
      </c>
      <c r="P390" s="14">
        <f t="shared" ref="P390:S390" si="55">SUM(P373:P389)</f>
        <v>0</v>
      </c>
      <c r="Q390" s="14">
        <f t="shared" si="55"/>
        <v>4324745.8288999991</v>
      </c>
      <c r="R390" s="14">
        <f t="shared" si="55"/>
        <v>608159939.76649988</v>
      </c>
      <c r="S390" s="14">
        <f t="shared" si="55"/>
        <v>3223807039.8458996</v>
      </c>
    </row>
    <row r="391" spans="1:19" ht="25" customHeight="1">
      <c r="A391" s="148"/>
      <c r="B391" s="146"/>
      <c r="C391" s="1">
        <v>3</v>
      </c>
      <c r="D391" s="5" t="s">
        <v>422</v>
      </c>
      <c r="E391" s="5">
        <v>126467141.21070001</v>
      </c>
      <c r="F391" s="5">
        <v>0</v>
      </c>
      <c r="G391" s="5">
        <v>209448.7647</v>
      </c>
      <c r="H391" s="5">
        <v>38295215.738600001</v>
      </c>
      <c r="I391" s="6">
        <f t="shared" si="46"/>
        <v>164971805.71399999</v>
      </c>
      <c r="J391" s="11"/>
      <c r="K391" s="142">
        <v>36</v>
      </c>
      <c r="L391" s="145" t="s">
        <v>60</v>
      </c>
      <c r="M391" s="12">
        <v>1</v>
      </c>
      <c r="N391" s="5" t="s">
        <v>773</v>
      </c>
      <c r="O391" s="5">
        <v>145092336.52289999</v>
      </c>
      <c r="P391" s="5">
        <v>0</v>
      </c>
      <c r="Q391" s="5">
        <v>240294.91269999999</v>
      </c>
      <c r="R391" s="5">
        <v>34785560.792199999</v>
      </c>
      <c r="S391" s="6">
        <f t="shared" si="47"/>
        <v>180118192.22779998</v>
      </c>
    </row>
    <row r="392" spans="1:19" ht="25" customHeight="1">
      <c r="A392" s="148"/>
      <c r="B392" s="146"/>
      <c r="C392" s="1">
        <v>4</v>
      </c>
      <c r="D392" s="5" t="s">
        <v>423</v>
      </c>
      <c r="E392" s="5">
        <v>137199364.22549999</v>
      </c>
      <c r="F392" s="5">
        <v>0</v>
      </c>
      <c r="G392" s="5">
        <v>227222.95360000001</v>
      </c>
      <c r="H392" s="5">
        <v>40330109.825300001</v>
      </c>
      <c r="I392" s="6">
        <f t="shared" si="46"/>
        <v>177756697.00439999</v>
      </c>
      <c r="J392" s="11"/>
      <c r="K392" s="143"/>
      <c r="L392" s="146"/>
      <c r="M392" s="12">
        <v>2</v>
      </c>
      <c r="N392" s="5" t="s">
        <v>774</v>
      </c>
      <c r="O392" s="5">
        <v>140485645.19620001</v>
      </c>
      <c r="P392" s="5">
        <v>0</v>
      </c>
      <c r="Q392" s="5">
        <v>232665.53330000001</v>
      </c>
      <c r="R392" s="5">
        <v>38276532.213799998</v>
      </c>
      <c r="S392" s="6">
        <f t="shared" si="47"/>
        <v>178994842.94330001</v>
      </c>
    </row>
    <row r="393" spans="1:19" ht="25" customHeight="1">
      <c r="A393" s="148"/>
      <c r="B393" s="146"/>
      <c r="C393" s="1">
        <v>5</v>
      </c>
      <c r="D393" s="5" t="s">
        <v>424</v>
      </c>
      <c r="E393" s="5">
        <v>166290145.92770001</v>
      </c>
      <c r="F393" s="5">
        <v>0</v>
      </c>
      <c r="G393" s="5">
        <v>275401.6998</v>
      </c>
      <c r="H393" s="5">
        <v>47233041.326499999</v>
      </c>
      <c r="I393" s="6">
        <f t="shared" ref="I393:I413" si="56">E393-F393+G393+H393</f>
        <v>213798588.95400003</v>
      </c>
      <c r="J393" s="11"/>
      <c r="K393" s="143"/>
      <c r="L393" s="146"/>
      <c r="M393" s="12">
        <v>3</v>
      </c>
      <c r="N393" s="5" t="s">
        <v>775</v>
      </c>
      <c r="O393" s="5">
        <v>165796072.5196</v>
      </c>
      <c r="P393" s="5">
        <v>0</v>
      </c>
      <c r="Q393" s="5">
        <v>274583.43930000003</v>
      </c>
      <c r="R393" s="5">
        <v>40210980.198399998</v>
      </c>
      <c r="S393" s="6">
        <f t="shared" ref="S393:S411" si="57">O393-P393+Q393+R393</f>
        <v>206281636.1573</v>
      </c>
    </row>
    <row r="394" spans="1:19" ht="25" customHeight="1">
      <c r="A394" s="148"/>
      <c r="B394" s="146"/>
      <c r="C394" s="1">
        <v>6</v>
      </c>
      <c r="D394" s="5" t="s">
        <v>425</v>
      </c>
      <c r="E394" s="5">
        <v>132484177.2727</v>
      </c>
      <c r="F394" s="5">
        <v>0</v>
      </c>
      <c r="G394" s="5">
        <v>219413.88889999999</v>
      </c>
      <c r="H394" s="5">
        <v>38924490.228600003</v>
      </c>
      <c r="I394" s="6">
        <f t="shared" si="56"/>
        <v>171628081.39019999</v>
      </c>
      <c r="J394" s="11"/>
      <c r="K394" s="143"/>
      <c r="L394" s="146"/>
      <c r="M394" s="12">
        <v>4</v>
      </c>
      <c r="N394" s="5" t="s">
        <v>776</v>
      </c>
      <c r="O394" s="5">
        <v>182990495.54679999</v>
      </c>
      <c r="P394" s="5">
        <v>0</v>
      </c>
      <c r="Q394" s="5">
        <v>303060.01140000002</v>
      </c>
      <c r="R394" s="5">
        <v>43831733.616400003</v>
      </c>
      <c r="S394" s="6">
        <f t="shared" si="57"/>
        <v>227125289.17460001</v>
      </c>
    </row>
    <row r="395" spans="1:19" ht="25" customHeight="1">
      <c r="A395" s="148"/>
      <c r="B395" s="146"/>
      <c r="C395" s="1">
        <v>7</v>
      </c>
      <c r="D395" s="5" t="s">
        <v>426</v>
      </c>
      <c r="E395" s="5">
        <v>213843872.35659999</v>
      </c>
      <c r="F395" s="5">
        <v>0</v>
      </c>
      <c r="G395" s="5">
        <v>354157.8823</v>
      </c>
      <c r="H395" s="5">
        <v>58316376.879900001</v>
      </c>
      <c r="I395" s="6">
        <f t="shared" si="56"/>
        <v>272514407.11879998</v>
      </c>
      <c r="J395" s="11"/>
      <c r="K395" s="143"/>
      <c r="L395" s="146"/>
      <c r="M395" s="12">
        <v>5</v>
      </c>
      <c r="N395" s="5" t="s">
        <v>777</v>
      </c>
      <c r="O395" s="5">
        <v>159273724.75909999</v>
      </c>
      <c r="P395" s="5">
        <v>0</v>
      </c>
      <c r="Q395" s="5">
        <v>263781.4423</v>
      </c>
      <c r="R395" s="5">
        <v>39656023.307300001</v>
      </c>
      <c r="S395" s="6">
        <f t="shared" si="57"/>
        <v>199193529.50869998</v>
      </c>
    </row>
    <row r="396" spans="1:19" ht="25" customHeight="1">
      <c r="A396" s="148"/>
      <c r="B396" s="146"/>
      <c r="C396" s="1">
        <v>8</v>
      </c>
      <c r="D396" s="5" t="s">
        <v>427</v>
      </c>
      <c r="E396" s="5">
        <v>145695206.11739999</v>
      </c>
      <c r="F396" s="5">
        <v>0</v>
      </c>
      <c r="G396" s="5">
        <v>241293.35620000001</v>
      </c>
      <c r="H396" s="5">
        <v>41824988.769699998</v>
      </c>
      <c r="I396" s="6">
        <f t="shared" si="56"/>
        <v>187761488.24329999</v>
      </c>
      <c r="J396" s="11"/>
      <c r="K396" s="143"/>
      <c r="L396" s="146"/>
      <c r="M396" s="12">
        <v>6</v>
      </c>
      <c r="N396" s="5" t="s">
        <v>778</v>
      </c>
      <c r="O396" s="5">
        <v>221160743.7423</v>
      </c>
      <c r="P396" s="5">
        <v>0</v>
      </c>
      <c r="Q396" s="5">
        <v>366275.73090000002</v>
      </c>
      <c r="R396" s="5">
        <v>53629531.167099997</v>
      </c>
      <c r="S396" s="6">
        <f t="shared" si="57"/>
        <v>275156550.64029998</v>
      </c>
    </row>
    <row r="397" spans="1:19" ht="25" customHeight="1">
      <c r="A397" s="148"/>
      <c r="B397" s="146"/>
      <c r="C397" s="1">
        <v>9</v>
      </c>
      <c r="D397" s="5" t="s">
        <v>428</v>
      </c>
      <c r="E397" s="5">
        <v>156616691.08570001</v>
      </c>
      <c r="F397" s="5">
        <v>0</v>
      </c>
      <c r="G397" s="5">
        <v>259380.9915</v>
      </c>
      <c r="H397" s="5">
        <v>43187817.075300001</v>
      </c>
      <c r="I397" s="6">
        <f t="shared" si="56"/>
        <v>200063889.1525</v>
      </c>
      <c r="J397" s="11"/>
      <c r="K397" s="143"/>
      <c r="L397" s="146"/>
      <c r="M397" s="12">
        <v>7</v>
      </c>
      <c r="N397" s="5" t="s">
        <v>779</v>
      </c>
      <c r="O397" s="5">
        <v>167961990.00580001</v>
      </c>
      <c r="P397" s="5">
        <v>0</v>
      </c>
      <c r="Q397" s="5">
        <v>278170.52710000001</v>
      </c>
      <c r="R397" s="5">
        <v>45666204.873199999</v>
      </c>
      <c r="S397" s="6">
        <f t="shared" si="57"/>
        <v>213906365.4061</v>
      </c>
    </row>
    <row r="398" spans="1:19" ht="25" customHeight="1">
      <c r="A398" s="148"/>
      <c r="B398" s="146"/>
      <c r="C398" s="1">
        <v>10</v>
      </c>
      <c r="D398" s="5" t="s">
        <v>429</v>
      </c>
      <c r="E398" s="5">
        <v>157713590.0178</v>
      </c>
      <c r="F398" s="5">
        <v>0</v>
      </c>
      <c r="G398" s="5">
        <v>261197.6225</v>
      </c>
      <c r="H398" s="5">
        <v>44946875.526500002</v>
      </c>
      <c r="I398" s="6">
        <f t="shared" si="56"/>
        <v>202921663.16680002</v>
      </c>
      <c r="J398" s="11"/>
      <c r="K398" s="143"/>
      <c r="L398" s="146"/>
      <c r="M398" s="12">
        <v>8</v>
      </c>
      <c r="N398" s="5" t="s">
        <v>388</v>
      </c>
      <c r="O398" s="5">
        <v>152387257.6476</v>
      </c>
      <c r="P398" s="5">
        <v>0</v>
      </c>
      <c r="Q398" s="5">
        <v>252376.40839999999</v>
      </c>
      <c r="R398" s="5">
        <v>37628326.293300003</v>
      </c>
      <c r="S398" s="6">
        <f t="shared" si="57"/>
        <v>190267960.3493</v>
      </c>
    </row>
    <row r="399" spans="1:19" ht="25" customHeight="1">
      <c r="A399" s="148"/>
      <c r="B399" s="146"/>
      <c r="C399" s="1">
        <v>11</v>
      </c>
      <c r="D399" s="5" t="s">
        <v>430</v>
      </c>
      <c r="E399" s="5">
        <v>146178701.0397</v>
      </c>
      <c r="F399" s="5">
        <v>0</v>
      </c>
      <c r="G399" s="5">
        <v>242094.09710000001</v>
      </c>
      <c r="H399" s="5">
        <v>37382595.624200001</v>
      </c>
      <c r="I399" s="6">
        <f t="shared" si="56"/>
        <v>183803390.76099998</v>
      </c>
      <c r="J399" s="11"/>
      <c r="K399" s="143"/>
      <c r="L399" s="146"/>
      <c r="M399" s="12">
        <v>9</v>
      </c>
      <c r="N399" s="5" t="s">
        <v>780</v>
      </c>
      <c r="O399" s="5">
        <v>164734934.875</v>
      </c>
      <c r="P399" s="5">
        <v>0</v>
      </c>
      <c r="Q399" s="5">
        <v>272826.0344</v>
      </c>
      <c r="R399" s="5">
        <v>40149883.309199996</v>
      </c>
      <c r="S399" s="6">
        <f t="shared" si="57"/>
        <v>205157644.21859998</v>
      </c>
    </row>
    <row r="400" spans="1:19" ht="25" customHeight="1">
      <c r="A400" s="148"/>
      <c r="B400" s="146"/>
      <c r="C400" s="1">
        <v>12</v>
      </c>
      <c r="D400" s="5" t="s">
        <v>431</v>
      </c>
      <c r="E400" s="5">
        <v>143208921.51980001</v>
      </c>
      <c r="F400" s="5">
        <v>0</v>
      </c>
      <c r="G400" s="5">
        <v>237175.6918</v>
      </c>
      <c r="H400" s="5">
        <v>41109975.239299998</v>
      </c>
      <c r="I400" s="6">
        <f t="shared" si="56"/>
        <v>184556072.45090002</v>
      </c>
      <c r="J400" s="11"/>
      <c r="K400" s="143"/>
      <c r="L400" s="146"/>
      <c r="M400" s="12">
        <v>10</v>
      </c>
      <c r="N400" s="5" t="s">
        <v>781</v>
      </c>
      <c r="O400" s="5">
        <v>217436679.3691</v>
      </c>
      <c r="P400" s="5">
        <v>0</v>
      </c>
      <c r="Q400" s="5">
        <v>360108.11560000002</v>
      </c>
      <c r="R400" s="5">
        <v>46490191.4723</v>
      </c>
      <c r="S400" s="6">
        <f t="shared" si="57"/>
        <v>264286978.95699999</v>
      </c>
    </row>
    <row r="401" spans="1:19" ht="25" customHeight="1">
      <c r="A401" s="148"/>
      <c r="B401" s="146"/>
      <c r="C401" s="1">
        <v>13</v>
      </c>
      <c r="D401" s="5" t="s">
        <v>432</v>
      </c>
      <c r="E401" s="5">
        <v>149633075.6367</v>
      </c>
      <c r="F401" s="5">
        <v>0</v>
      </c>
      <c r="G401" s="5">
        <v>247815.06529999999</v>
      </c>
      <c r="H401" s="5">
        <v>42066481.851599999</v>
      </c>
      <c r="I401" s="6">
        <f t="shared" si="56"/>
        <v>191947372.55359998</v>
      </c>
      <c r="J401" s="11"/>
      <c r="K401" s="143"/>
      <c r="L401" s="146"/>
      <c r="M401" s="12">
        <v>11</v>
      </c>
      <c r="N401" s="5" t="s">
        <v>782</v>
      </c>
      <c r="O401" s="5">
        <v>135763106.73069999</v>
      </c>
      <c r="P401" s="5">
        <v>0</v>
      </c>
      <c r="Q401" s="5">
        <v>224844.2934</v>
      </c>
      <c r="R401" s="5">
        <v>34266823.951899998</v>
      </c>
      <c r="S401" s="6">
        <f t="shared" si="57"/>
        <v>170254774.97599998</v>
      </c>
    </row>
    <row r="402" spans="1:19" ht="25" customHeight="1">
      <c r="A402" s="148"/>
      <c r="B402" s="146"/>
      <c r="C402" s="1">
        <v>14</v>
      </c>
      <c r="D402" s="5" t="s">
        <v>433</v>
      </c>
      <c r="E402" s="5">
        <v>133473374.9268</v>
      </c>
      <c r="F402" s="5">
        <v>0</v>
      </c>
      <c r="G402" s="5">
        <v>221052.15030000001</v>
      </c>
      <c r="H402" s="5">
        <v>38268070.257700004</v>
      </c>
      <c r="I402" s="6">
        <f t="shared" si="56"/>
        <v>171962497.3348</v>
      </c>
      <c r="J402" s="11"/>
      <c r="K402" s="143"/>
      <c r="L402" s="146"/>
      <c r="M402" s="12">
        <v>12</v>
      </c>
      <c r="N402" s="5" t="s">
        <v>783</v>
      </c>
      <c r="O402" s="5">
        <v>156808632.24990001</v>
      </c>
      <c r="P402" s="5">
        <v>0</v>
      </c>
      <c r="Q402" s="5">
        <v>259698.87520000001</v>
      </c>
      <c r="R402" s="5">
        <v>40488302.185800001</v>
      </c>
      <c r="S402" s="6">
        <f t="shared" si="57"/>
        <v>197556633.31090003</v>
      </c>
    </row>
    <row r="403" spans="1:19" ht="25" customHeight="1">
      <c r="A403" s="148"/>
      <c r="B403" s="146"/>
      <c r="C403" s="1">
        <v>15</v>
      </c>
      <c r="D403" s="5" t="s">
        <v>434</v>
      </c>
      <c r="E403" s="5">
        <v>132776878.5713</v>
      </c>
      <c r="F403" s="5">
        <v>0</v>
      </c>
      <c r="G403" s="5">
        <v>219898.64670000001</v>
      </c>
      <c r="H403" s="5">
        <v>34669064.516099997</v>
      </c>
      <c r="I403" s="6">
        <f t="shared" si="56"/>
        <v>167665841.73409998</v>
      </c>
      <c r="J403" s="11"/>
      <c r="K403" s="143"/>
      <c r="L403" s="146"/>
      <c r="M403" s="12">
        <v>13</v>
      </c>
      <c r="N403" s="5" t="s">
        <v>784</v>
      </c>
      <c r="O403" s="5">
        <v>166133590.93079999</v>
      </c>
      <c r="P403" s="5">
        <v>0</v>
      </c>
      <c r="Q403" s="5">
        <v>275142.42090000003</v>
      </c>
      <c r="R403" s="5">
        <v>44464684.871799998</v>
      </c>
      <c r="S403" s="6">
        <f t="shared" si="57"/>
        <v>210873418.22349998</v>
      </c>
    </row>
    <row r="404" spans="1:19" ht="25" customHeight="1">
      <c r="A404" s="148"/>
      <c r="B404" s="146"/>
      <c r="C404" s="1">
        <v>16</v>
      </c>
      <c r="D404" s="5" t="s">
        <v>435</v>
      </c>
      <c r="E404" s="5">
        <v>143501381.73679999</v>
      </c>
      <c r="F404" s="5">
        <v>0</v>
      </c>
      <c r="G404" s="5">
        <v>237660.0503</v>
      </c>
      <c r="H404" s="5">
        <v>41281140.403999999</v>
      </c>
      <c r="I404" s="6">
        <f t="shared" si="56"/>
        <v>185020182.1911</v>
      </c>
      <c r="J404" s="11"/>
      <c r="K404" s="144"/>
      <c r="L404" s="147"/>
      <c r="M404" s="12">
        <v>14</v>
      </c>
      <c r="N404" s="5" t="s">
        <v>785</v>
      </c>
      <c r="O404" s="5">
        <v>183479099.00319999</v>
      </c>
      <c r="P404" s="5">
        <v>0</v>
      </c>
      <c r="Q404" s="5">
        <v>303869.21279999998</v>
      </c>
      <c r="R404" s="5">
        <v>46641721.145000003</v>
      </c>
      <c r="S404" s="6">
        <f t="shared" si="57"/>
        <v>230424689.361</v>
      </c>
    </row>
    <row r="405" spans="1:19" ht="25" customHeight="1">
      <c r="A405" s="148"/>
      <c r="B405" s="146"/>
      <c r="C405" s="1">
        <v>17</v>
      </c>
      <c r="D405" s="5" t="s">
        <v>436</v>
      </c>
      <c r="E405" s="5">
        <v>163868630.06909999</v>
      </c>
      <c r="F405" s="5">
        <v>0</v>
      </c>
      <c r="G405" s="5">
        <v>271391.30229999998</v>
      </c>
      <c r="H405" s="5">
        <v>47621839.712300003</v>
      </c>
      <c r="I405" s="6">
        <f t="shared" si="56"/>
        <v>211761861.0837</v>
      </c>
      <c r="J405" s="11"/>
      <c r="K405" s="18"/>
      <c r="L405" s="136" t="s">
        <v>848</v>
      </c>
      <c r="M405" s="137"/>
      <c r="N405" s="138"/>
      <c r="O405" s="14">
        <f>SUM(O391:O404)</f>
        <v>2359504309.0990005</v>
      </c>
      <c r="P405" s="14">
        <f t="shared" ref="P405:S405" si="58">SUM(P391:P404)</f>
        <v>0</v>
      </c>
      <c r="Q405" s="14">
        <f t="shared" si="58"/>
        <v>3907696.9577000001</v>
      </c>
      <c r="R405" s="14">
        <f t="shared" si="58"/>
        <v>586186499.39769995</v>
      </c>
      <c r="S405" s="14">
        <f t="shared" si="58"/>
        <v>2949598505.4544001</v>
      </c>
    </row>
    <row r="406" spans="1:19" ht="25" customHeight="1">
      <c r="A406" s="148"/>
      <c r="B406" s="146"/>
      <c r="C406" s="1">
        <v>18</v>
      </c>
      <c r="D406" s="5" t="s">
        <v>437</v>
      </c>
      <c r="E406" s="5">
        <v>197014611.61199999</v>
      </c>
      <c r="F406" s="5">
        <v>0</v>
      </c>
      <c r="G406" s="5">
        <v>326286.07429999998</v>
      </c>
      <c r="H406" s="5">
        <v>53879381.538999997</v>
      </c>
      <c r="I406" s="6">
        <f t="shared" si="56"/>
        <v>251220279.22529998</v>
      </c>
      <c r="J406" s="11"/>
      <c r="K406" s="142">
        <v>37</v>
      </c>
      <c r="L406" s="145" t="s">
        <v>61</v>
      </c>
      <c r="M406" s="12">
        <v>1</v>
      </c>
      <c r="N406" s="5" t="s">
        <v>786</v>
      </c>
      <c r="O406" s="5">
        <v>121200928.1938</v>
      </c>
      <c r="P406" s="5">
        <v>0</v>
      </c>
      <c r="Q406" s="5">
        <v>200727.11739999999</v>
      </c>
      <c r="R406" s="5">
        <v>316236779.00800002</v>
      </c>
      <c r="S406" s="6">
        <f t="shared" si="57"/>
        <v>437638434.31920004</v>
      </c>
    </row>
    <row r="407" spans="1:19" ht="25" customHeight="1">
      <c r="A407" s="148"/>
      <c r="B407" s="146"/>
      <c r="C407" s="1">
        <v>19</v>
      </c>
      <c r="D407" s="5" t="s">
        <v>438</v>
      </c>
      <c r="E407" s="5">
        <v>135452412.34810001</v>
      </c>
      <c r="F407" s="5">
        <v>0</v>
      </c>
      <c r="G407" s="5">
        <v>224329.73639999999</v>
      </c>
      <c r="H407" s="5">
        <v>39948977.886600003</v>
      </c>
      <c r="I407" s="6">
        <f t="shared" si="56"/>
        <v>175625719.97110003</v>
      </c>
      <c r="J407" s="11"/>
      <c r="K407" s="143"/>
      <c r="L407" s="146"/>
      <c r="M407" s="12">
        <v>2</v>
      </c>
      <c r="N407" s="5" t="s">
        <v>787</v>
      </c>
      <c r="O407" s="5">
        <v>309397282.43349999</v>
      </c>
      <c r="P407" s="5">
        <v>0</v>
      </c>
      <c r="Q407" s="5">
        <v>512408.82020000002</v>
      </c>
      <c r="R407" s="5">
        <v>372571318.23589998</v>
      </c>
      <c r="S407" s="6">
        <f t="shared" si="57"/>
        <v>682481009.48959994</v>
      </c>
    </row>
    <row r="408" spans="1:19" ht="25" customHeight="1">
      <c r="A408" s="148"/>
      <c r="B408" s="146"/>
      <c r="C408" s="1">
        <v>20</v>
      </c>
      <c r="D408" s="5" t="s">
        <v>439</v>
      </c>
      <c r="E408" s="5">
        <v>130517420.6515</v>
      </c>
      <c r="F408" s="5">
        <v>0</v>
      </c>
      <c r="G408" s="5">
        <v>216156.64170000001</v>
      </c>
      <c r="H408" s="5">
        <v>37589667.9234</v>
      </c>
      <c r="I408" s="6">
        <f t="shared" si="56"/>
        <v>168323245.2166</v>
      </c>
      <c r="J408" s="11"/>
      <c r="K408" s="143"/>
      <c r="L408" s="146"/>
      <c r="M408" s="12">
        <v>3</v>
      </c>
      <c r="N408" s="5" t="s">
        <v>788</v>
      </c>
      <c r="O408" s="5">
        <v>174275028.27250001</v>
      </c>
      <c r="P408" s="5">
        <v>0</v>
      </c>
      <c r="Q408" s="5">
        <v>288625.87579999998</v>
      </c>
      <c r="R408" s="5">
        <v>329439652.48180002</v>
      </c>
      <c r="S408" s="6">
        <f t="shared" si="57"/>
        <v>504003306.63010001</v>
      </c>
    </row>
    <row r="409" spans="1:19" ht="25" customHeight="1">
      <c r="A409" s="148"/>
      <c r="B409" s="146"/>
      <c r="C409" s="1">
        <v>21</v>
      </c>
      <c r="D409" s="5" t="s">
        <v>440</v>
      </c>
      <c r="E409" s="5">
        <v>190165230.5158</v>
      </c>
      <c r="F409" s="5">
        <v>0</v>
      </c>
      <c r="G409" s="5">
        <v>314942.46049999999</v>
      </c>
      <c r="H409" s="5">
        <v>54150523.431400001</v>
      </c>
      <c r="I409" s="6">
        <f t="shared" si="56"/>
        <v>244630696.4077</v>
      </c>
      <c r="J409" s="11"/>
      <c r="K409" s="143"/>
      <c r="L409" s="146"/>
      <c r="M409" s="12">
        <v>4</v>
      </c>
      <c r="N409" s="5" t="s">
        <v>789</v>
      </c>
      <c r="O409" s="5">
        <v>149356009.6947</v>
      </c>
      <c r="P409" s="5">
        <v>0</v>
      </c>
      <c r="Q409" s="5">
        <v>247356.20209999999</v>
      </c>
      <c r="R409" s="5">
        <v>324006957.77380002</v>
      </c>
      <c r="S409" s="6">
        <f t="shared" si="57"/>
        <v>473610323.67060006</v>
      </c>
    </row>
    <row r="410" spans="1:19" ht="25" customHeight="1">
      <c r="A410" s="148"/>
      <c r="B410" s="146"/>
      <c r="C410" s="1">
        <v>22</v>
      </c>
      <c r="D410" s="5" t="s">
        <v>441</v>
      </c>
      <c r="E410" s="5">
        <v>126562349.2139</v>
      </c>
      <c r="F410" s="5">
        <v>0</v>
      </c>
      <c r="G410" s="5">
        <v>209606.4436</v>
      </c>
      <c r="H410" s="5">
        <v>36617984.875200003</v>
      </c>
      <c r="I410" s="6">
        <f t="shared" si="56"/>
        <v>163389940.5327</v>
      </c>
      <c r="J410" s="11"/>
      <c r="K410" s="143"/>
      <c r="L410" s="146"/>
      <c r="M410" s="12">
        <v>5</v>
      </c>
      <c r="N410" s="5" t="s">
        <v>790</v>
      </c>
      <c r="O410" s="5">
        <v>141913605.33379999</v>
      </c>
      <c r="P410" s="5">
        <v>0</v>
      </c>
      <c r="Q410" s="5">
        <v>235030.45180000001</v>
      </c>
      <c r="R410" s="5">
        <v>319281688.37819999</v>
      </c>
      <c r="S410" s="6">
        <f t="shared" si="57"/>
        <v>461430324.1638</v>
      </c>
    </row>
    <row r="411" spans="1:19" ht="25" customHeight="1">
      <c r="A411" s="148"/>
      <c r="B411" s="146"/>
      <c r="C411" s="1">
        <v>23</v>
      </c>
      <c r="D411" s="5" t="s">
        <v>442</v>
      </c>
      <c r="E411" s="5">
        <v>127727336.20460001</v>
      </c>
      <c r="F411" s="5">
        <v>0</v>
      </c>
      <c r="G411" s="5">
        <v>211535.8388</v>
      </c>
      <c r="H411" s="5">
        <v>36252576.9758</v>
      </c>
      <c r="I411" s="6">
        <f t="shared" si="56"/>
        <v>164191449.0192</v>
      </c>
      <c r="J411" s="11"/>
      <c r="K411" s="144"/>
      <c r="L411" s="147"/>
      <c r="M411" s="12">
        <v>6</v>
      </c>
      <c r="N411" s="5" t="s">
        <v>791</v>
      </c>
      <c r="O411" s="5">
        <v>145977720.2669</v>
      </c>
      <c r="P411" s="5">
        <v>0</v>
      </c>
      <c r="Q411" s="5">
        <v>241761.24249999999</v>
      </c>
      <c r="R411" s="5">
        <v>318379707.41479999</v>
      </c>
      <c r="S411" s="6">
        <f t="shared" si="57"/>
        <v>464599188.9242</v>
      </c>
    </row>
    <row r="412" spans="1:19" ht="25" customHeight="1" thickBot="1">
      <c r="A412" s="148"/>
      <c r="B412" s="146"/>
      <c r="C412" s="1">
        <v>24</v>
      </c>
      <c r="D412" s="5" t="s">
        <v>443</v>
      </c>
      <c r="E412" s="5">
        <v>164783632.03850001</v>
      </c>
      <c r="F412" s="5">
        <v>0</v>
      </c>
      <c r="G412" s="5">
        <v>272906.68430000002</v>
      </c>
      <c r="H412" s="5">
        <v>46269415.8706</v>
      </c>
      <c r="I412" s="6">
        <f t="shared" si="56"/>
        <v>211325954.5934</v>
      </c>
      <c r="J412" s="11"/>
      <c r="K412" s="18"/>
      <c r="L412" s="136"/>
      <c r="M412" s="137"/>
      <c r="N412" s="138"/>
      <c r="O412" s="19">
        <f>SUM(O406:O411)</f>
        <v>1042120574.1952</v>
      </c>
      <c r="P412" s="19">
        <f t="shared" ref="P412:S412" si="59">SUM(P406:P411)</f>
        <v>0</v>
      </c>
      <c r="Q412" s="19">
        <f t="shared" si="59"/>
        <v>1725909.7098000001</v>
      </c>
      <c r="R412" s="19">
        <f t="shared" si="59"/>
        <v>1979916103.2925003</v>
      </c>
      <c r="S412" s="19">
        <f t="shared" si="59"/>
        <v>3023762587.1975002</v>
      </c>
    </row>
    <row r="413" spans="1:19" ht="25" customHeight="1" thickTop="1" thickBot="1">
      <c r="A413" s="148"/>
      <c r="B413" s="146"/>
      <c r="C413" s="1">
        <v>25</v>
      </c>
      <c r="D413" s="5" t="s">
        <v>444</v>
      </c>
      <c r="E413" s="5">
        <v>168372333.38229999</v>
      </c>
      <c r="F413" s="5">
        <v>0</v>
      </c>
      <c r="G413" s="5">
        <v>278850.11790000001</v>
      </c>
      <c r="H413" s="5">
        <v>48710005.8182</v>
      </c>
      <c r="I413" s="6">
        <f t="shared" si="56"/>
        <v>217361189.3184</v>
      </c>
      <c r="J413" s="11"/>
      <c r="K413" s="136" t="s">
        <v>884</v>
      </c>
      <c r="L413" s="137"/>
      <c r="M413" s="137"/>
      <c r="N413" s="138"/>
      <c r="O413" s="10">
        <v>114693911246.43333</v>
      </c>
      <c r="P413" s="14">
        <v>-1053130230.9677979</v>
      </c>
      <c r="Q413" s="14">
        <v>189950510.49449989</v>
      </c>
      <c r="R413" s="14">
        <v>36499991402.691628</v>
      </c>
      <c r="S413" s="8">
        <f>O413+P413+Q413+R413</f>
        <v>150330722928.65167</v>
      </c>
    </row>
    <row r="414" spans="1:19" ht="13" thickTop="1"/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workbookViewId="0">
      <selection activeCell="A4" sqref="A4"/>
    </sheetView>
  </sheetViews>
  <sheetFormatPr defaultRowHeight="12.5"/>
  <cols>
    <col min="2" max="2" width="24.1796875" customWidth="1"/>
    <col min="4" max="4" width="25.54296875" customWidth="1"/>
    <col min="5" max="6" width="24" customWidth="1"/>
    <col min="7" max="7" width="25" customWidth="1"/>
    <col min="8" max="8" width="26.1796875" customWidth="1"/>
    <col min="9" max="9" width="8.453125" customWidth="1"/>
  </cols>
  <sheetData>
    <row r="1" spans="1:9" ht="30" customHeight="1">
      <c r="A1" s="152" t="s">
        <v>918</v>
      </c>
      <c r="B1" s="152"/>
      <c r="C1" s="152"/>
      <c r="D1" s="152"/>
      <c r="E1" s="152"/>
      <c r="F1" s="152"/>
      <c r="G1" s="152"/>
      <c r="H1" s="152"/>
      <c r="I1" s="152"/>
    </row>
    <row r="2" spans="1:9" ht="25">
      <c r="A2" s="153" t="s">
        <v>909</v>
      </c>
      <c r="B2" s="154"/>
      <c r="C2" s="154"/>
      <c r="D2" s="154"/>
      <c r="E2" s="154"/>
      <c r="F2" s="154"/>
      <c r="G2" s="154"/>
      <c r="H2" s="154"/>
      <c r="I2" s="155"/>
    </row>
    <row r="3" spans="1:9" ht="49.5" customHeight="1">
      <c r="A3" s="156" t="s">
        <v>923</v>
      </c>
      <c r="B3" s="156"/>
      <c r="C3" s="156"/>
      <c r="D3" s="156"/>
      <c r="E3" s="156"/>
      <c r="F3" s="156"/>
      <c r="G3" s="156"/>
      <c r="H3" s="156"/>
      <c r="I3" s="156"/>
    </row>
    <row r="4" spans="1:9" ht="17.5">
      <c r="A4" s="105"/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7" t="s">
        <v>919</v>
      </c>
      <c r="I4" s="108"/>
    </row>
    <row r="5" spans="1:9" ht="71.25" customHeight="1">
      <c r="A5" s="109" t="s">
        <v>0</v>
      </c>
      <c r="B5" s="109" t="s">
        <v>13</v>
      </c>
      <c r="C5" s="110" t="s">
        <v>1</v>
      </c>
      <c r="D5" s="111" t="s">
        <v>4</v>
      </c>
      <c r="E5" s="112" t="s">
        <v>881</v>
      </c>
      <c r="F5" s="113" t="s">
        <v>920</v>
      </c>
      <c r="G5" s="114" t="s">
        <v>9</v>
      </c>
      <c r="H5" s="114" t="s">
        <v>12</v>
      </c>
      <c r="I5" s="109" t="s">
        <v>0</v>
      </c>
    </row>
    <row r="6" spans="1:9" ht="18">
      <c r="A6" s="72"/>
      <c r="B6" s="72"/>
      <c r="C6" s="72"/>
      <c r="D6" s="81" t="s">
        <v>902</v>
      </c>
      <c r="E6" s="81" t="s">
        <v>902</v>
      </c>
      <c r="F6" s="81" t="s">
        <v>902</v>
      </c>
      <c r="G6" s="81" t="s">
        <v>902</v>
      </c>
      <c r="H6" s="81" t="s">
        <v>902</v>
      </c>
      <c r="I6" s="72"/>
    </row>
    <row r="7" spans="1:9" ht="18">
      <c r="A7" s="115">
        <v>1</v>
      </c>
      <c r="B7" s="72" t="s">
        <v>25</v>
      </c>
      <c r="C7" s="115">
        <v>17</v>
      </c>
      <c r="D7" s="72">
        <v>2380606219.0230999</v>
      </c>
      <c r="E7" s="72">
        <v>0</v>
      </c>
      <c r="F7" s="72">
        <v>3942644.9205</v>
      </c>
      <c r="G7" s="72">
        <v>634132351.06659997</v>
      </c>
      <c r="H7" s="72">
        <f>SUM(D7:G7)</f>
        <v>3018681215.0101995</v>
      </c>
      <c r="I7" s="116">
        <v>1</v>
      </c>
    </row>
    <row r="8" spans="1:9" ht="18">
      <c r="A8" s="115">
        <v>2</v>
      </c>
      <c r="B8" s="72" t="s">
        <v>26</v>
      </c>
      <c r="C8" s="115">
        <v>21</v>
      </c>
      <c r="D8" s="72">
        <v>3002793072.6353998</v>
      </c>
      <c r="E8" s="72">
        <v>0</v>
      </c>
      <c r="F8" s="72">
        <v>4973080.7054000003</v>
      </c>
      <c r="G8" s="72">
        <v>755884514.34529996</v>
      </c>
      <c r="H8" s="72">
        <f t="shared" ref="H8:H43" si="0">SUM(D8:G8)</f>
        <v>3763650667.6861</v>
      </c>
      <c r="I8" s="116">
        <v>2</v>
      </c>
    </row>
    <row r="9" spans="1:9" ht="18">
      <c r="A9" s="115">
        <v>3</v>
      </c>
      <c r="B9" s="72" t="s">
        <v>27</v>
      </c>
      <c r="C9" s="115">
        <v>31</v>
      </c>
      <c r="D9" s="72">
        <v>3999543920.3643999</v>
      </c>
      <c r="E9" s="72">
        <v>0</v>
      </c>
      <c r="F9" s="72">
        <v>6623851.2675000001</v>
      </c>
      <c r="G9" s="72">
        <v>1092018543</v>
      </c>
      <c r="H9" s="72">
        <f t="shared" si="0"/>
        <v>5098186314.6318998</v>
      </c>
      <c r="I9" s="116">
        <v>3</v>
      </c>
    </row>
    <row r="10" spans="1:9" ht="18">
      <c r="A10" s="115">
        <v>4</v>
      </c>
      <c r="B10" s="72" t="s">
        <v>28</v>
      </c>
      <c r="C10" s="115">
        <v>21</v>
      </c>
      <c r="D10" s="72">
        <v>3019020484.7550001</v>
      </c>
      <c r="E10" s="72">
        <v>0</v>
      </c>
      <c r="F10" s="72">
        <v>4999955.7609000001</v>
      </c>
      <c r="G10" s="72">
        <v>849696270.83510005</v>
      </c>
      <c r="H10" s="72">
        <f t="shared" si="0"/>
        <v>3873716711.3510003</v>
      </c>
      <c r="I10" s="116">
        <v>4</v>
      </c>
    </row>
    <row r="11" spans="1:9" ht="18">
      <c r="A11" s="115">
        <v>5</v>
      </c>
      <c r="B11" s="72" t="s">
        <v>29</v>
      </c>
      <c r="C11" s="115">
        <v>20</v>
      </c>
      <c r="D11" s="72">
        <v>3427185676.7055998</v>
      </c>
      <c r="E11" s="72">
        <v>0</v>
      </c>
      <c r="F11" s="72">
        <v>5675939.2176999999</v>
      </c>
      <c r="G11" s="72">
        <v>837827493.62510002</v>
      </c>
      <c r="H11" s="72">
        <f t="shared" si="0"/>
        <v>4270689109.5483999</v>
      </c>
      <c r="I11" s="116">
        <v>5</v>
      </c>
    </row>
    <row r="12" spans="1:9" ht="18">
      <c r="A12" s="115">
        <v>6</v>
      </c>
      <c r="B12" s="72" t="s">
        <v>30</v>
      </c>
      <c r="C12" s="115">
        <v>8</v>
      </c>
      <c r="D12" s="72">
        <v>1394990016.8376</v>
      </c>
      <c r="E12" s="72">
        <v>0</v>
      </c>
      <c r="F12" s="72">
        <v>2310315.0199000002</v>
      </c>
      <c r="G12" s="72">
        <v>328214641.02710003</v>
      </c>
      <c r="H12" s="72">
        <f t="shared" si="0"/>
        <v>1725514972.8846002</v>
      </c>
      <c r="I12" s="116">
        <v>6</v>
      </c>
    </row>
    <row r="13" spans="1:9" ht="18">
      <c r="A13" s="115">
        <v>7</v>
      </c>
      <c r="B13" s="72" t="s">
        <v>31</v>
      </c>
      <c r="C13" s="115">
        <v>23</v>
      </c>
      <c r="D13" s="72">
        <v>3729308437.4466</v>
      </c>
      <c r="E13" s="72">
        <f>-139538498.52</f>
        <v>-139538498.52000001</v>
      </c>
      <c r="F13" s="72">
        <v>6176300.3265000004</v>
      </c>
      <c r="G13" s="72">
        <v>879884390.15369999</v>
      </c>
      <c r="H13" s="72">
        <f t="shared" si="0"/>
        <v>4475830629.4068003</v>
      </c>
      <c r="I13" s="116">
        <v>7</v>
      </c>
    </row>
    <row r="14" spans="1:9" ht="18">
      <c r="A14" s="115">
        <v>8</v>
      </c>
      <c r="B14" s="72" t="s">
        <v>32</v>
      </c>
      <c r="C14" s="115">
        <v>27</v>
      </c>
      <c r="D14" s="72">
        <v>4048911378.4597998</v>
      </c>
      <c r="E14" s="72">
        <v>0</v>
      </c>
      <c r="F14" s="72">
        <v>6705611.2653000001</v>
      </c>
      <c r="G14" s="72">
        <v>966814944.35420001</v>
      </c>
      <c r="H14" s="72">
        <f t="shared" si="0"/>
        <v>5022431934.0792999</v>
      </c>
      <c r="I14" s="116">
        <v>8</v>
      </c>
    </row>
    <row r="15" spans="1:9" ht="18">
      <c r="A15" s="115">
        <v>9</v>
      </c>
      <c r="B15" s="72" t="s">
        <v>33</v>
      </c>
      <c r="C15" s="115">
        <v>18</v>
      </c>
      <c r="D15" s="72">
        <v>2610205641.5609002</v>
      </c>
      <c r="E15" s="72">
        <f>-38551266.1</f>
        <v>-38551266.100000001</v>
      </c>
      <c r="F15" s="72">
        <v>4322896.3832999999</v>
      </c>
      <c r="G15" s="72">
        <v>655984375.05280006</v>
      </c>
      <c r="H15" s="72">
        <f t="shared" si="0"/>
        <v>3231961646.8970003</v>
      </c>
      <c r="I15" s="116">
        <v>9</v>
      </c>
    </row>
    <row r="16" spans="1:9" ht="18">
      <c r="A16" s="115">
        <v>10</v>
      </c>
      <c r="B16" s="72" t="s">
        <v>34</v>
      </c>
      <c r="C16" s="115">
        <v>25</v>
      </c>
      <c r="D16" s="72">
        <v>3344604168.8353</v>
      </c>
      <c r="E16" s="72">
        <v>0</v>
      </c>
      <c r="F16" s="72">
        <v>5539171.7166999998</v>
      </c>
      <c r="G16" s="72">
        <v>1042812987.4341</v>
      </c>
      <c r="H16" s="72">
        <f t="shared" si="0"/>
        <v>4392956327.9861002</v>
      </c>
      <c r="I16" s="116">
        <v>10</v>
      </c>
    </row>
    <row r="17" spans="1:9" ht="18">
      <c r="A17" s="115">
        <v>11</v>
      </c>
      <c r="B17" s="72" t="s">
        <v>35</v>
      </c>
      <c r="C17" s="115">
        <v>13</v>
      </c>
      <c r="D17" s="72">
        <v>1930861912.7523</v>
      </c>
      <c r="E17" s="72">
        <f>-50070249.6378</f>
        <v>-50070249.637800001</v>
      </c>
      <c r="F17" s="72">
        <v>3197800.145</v>
      </c>
      <c r="G17" s="72">
        <v>490613594.53899997</v>
      </c>
      <c r="H17" s="72">
        <f t="shared" si="0"/>
        <v>2374603057.7985001</v>
      </c>
      <c r="I17" s="116">
        <v>11</v>
      </c>
    </row>
    <row r="18" spans="1:9" ht="18">
      <c r="A18" s="115">
        <v>12</v>
      </c>
      <c r="B18" s="72" t="s">
        <v>36</v>
      </c>
      <c r="C18" s="115">
        <v>18</v>
      </c>
      <c r="D18" s="72">
        <v>2559074884.0121999</v>
      </c>
      <c r="E18" s="72">
        <v>0</v>
      </c>
      <c r="F18" s="72">
        <v>4238216.0949999997</v>
      </c>
      <c r="G18" s="72">
        <v>697794890.40320003</v>
      </c>
      <c r="H18" s="72">
        <f t="shared" si="0"/>
        <v>3261107990.5103998</v>
      </c>
      <c r="I18" s="116">
        <v>12</v>
      </c>
    </row>
    <row r="19" spans="1:9" ht="18">
      <c r="A19" s="115">
        <v>13</v>
      </c>
      <c r="B19" s="72" t="s">
        <v>37</v>
      </c>
      <c r="C19" s="115">
        <v>16</v>
      </c>
      <c r="D19" s="72">
        <v>2031998261.0915</v>
      </c>
      <c r="E19" s="72">
        <v>0</v>
      </c>
      <c r="F19" s="72">
        <v>3365297.2752999999</v>
      </c>
      <c r="G19" s="72">
        <v>571160230.102</v>
      </c>
      <c r="H19" s="72">
        <f t="shared" si="0"/>
        <v>2606523788.4688001</v>
      </c>
      <c r="I19" s="116">
        <v>13</v>
      </c>
    </row>
    <row r="20" spans="1:9" ht="18">
      <c r="A20" s="115">
        <v>14</v>
      </c>
      <c r="B20" s="72" t="s">
        <v>38</v>
      </c>
      <c r="C20" s="115">
        <v>17</v>
      </c>
      <c r="D20" s="72">
        <v>2600058127.928</v>
      </c>
      <c r="E20" s="72">
        <v>0</v>
      </c>
      <c r="F20" s="72">
        <v>4306090.5617000004</v>
      </c>
      <c r="G20" s="72">
        <v>703665262.68009996</v>
      </c>
      <c r="H20" s="72">
        <f t="shared" si="0"/>
        <v>3308029481.1697998</v>
      </c>
      <c r="I20" s="116">
        <v>14</v>
      </c>
    </row>
    <row r="21" spans="1:9" ht="18">
      <c r="A21" s="115">
        <v>15</v>
      </c>
      <c r="B21" s="72" t="s">
        <v>39</v>
      </c>
      <c r="C21" s="115">
        <v>11</v>
      </c>
      <c r="D21" s="72">
        <v>1781561645.2059</v>
      </c>
      <c r="E21" s="72">
        <f>-53983557.43</f>
        <v>-53983557.43</v>
      </c>
      <c r="F21" s="72">
        <v>2950536.2606000002</v>
      </c>
      <c r="G21" s="72">
        <v>445919505.00599998</v>
      </c>
      <c r="H21" s="72">
        <f t="shared" si="0"/>
        <v>2176448129.0425</v>
      </c>
      <c r="I21" s="116">
        <v>15</v>
      </c>
    </row>
    <row r="22" spans="1:9" ht="18">
      <c r="A22" s="115">
        <v>16</v>
      </c>
      <c r="B22" s="72" t="s">
        <v>40</v>
      </c>
      <c r="C22" s="115">
        <v>27</v>
      </c>
      <c r="D22" s="72">
        <v>3484656269.5240002</v>
      </c>
      <c r="E22" s="72">
        <v>0</v>
      </c>
      <c r="F22" s="72">
        <v>5771119.2347999997</v>
      </c>
      <c r="G22" s="72">
        <v>958991796.1825</v>
      </c>
      <c r="H22" s="72">
        <f t="shared" si="0"/>
        <v>4449419184.9413004</v>
      </c>
      <c r="I22" s="116">
        <v>16</v>
      </c>
    </row>
    <row r="23" spans="1:9" ht="18">
      <c r="A23" s="115">
        <v>17</v>
      </c>
      <c r="B23" s="72" t="s">
        <v>41</v>
      </c>
      <c r="C23" s="115">
        <v>27</v>
      </c>
      <c r="D23" s="72">
        <v>3660959502.6174002</v>
      </c>
      <c r="E23" s="72">
        <v>0</v>
      </c>
      <c r="F23" s="72">
        <v>6063104.1250999998</v>
      </c>
      <c r="G23" s="72">
        <v>999030575.88569999</v>
      </c>
      <c r="H23" s="72">
        <f t="shared" si="0"/>
        <v>4666053182.6282005</v>
      </c>
      <c r="I23" s="116">
        <v>17</v>
      </c>
    </row>
    <row r="24" spans="1:9" ht="18">
      <c r="A24" s="115">
        <v>18</v>
      </c>
      <c r="B24" s="72" t="s">
        <v>42</v>
      </c>
      <c r="C24" s="115">
        <v>23</v>
      </c>
      <c r="D24" s="72">
        <v>4117095617.0836</v>
      </c>
      <c r="E24" s="72">
        <v>0</v>
      </c>
      <c r="F24" s="72">
        <v>6818534.7045</v>
      </c>
      <c r="G24" s="72">
        <v>1068317137.1497999</v>
      </c>
      <c r="H24" s="72">
        <f t="shared" si="0"/>
        <v>5192231288.9379005</v>
      </c>
      <c r="I24" s="116">
        <v>18</v>
      </c>
    </row>
    <row r="25" spans="1:9" ht="18">
      <c r="A25" s="115">
        <v>19</v>
      </c>
      <c r="B25" s="72" t="s">
        <v>43</v>
      </c>
      <c r="C25" s="115">
        <v>44</v>
      </c>
      <c r="D25" s="72">
        <v>6554769081.0778999</v>
      </c>
      <c r="E25" s="72">
        <v>0</v>
      </c>
      <c r="F25" s="72">
        <v>10855691.636600001</v>
      </c>
      <c r="G25" s="72">
        <v>1858533915.4741001</v>
      </c>
      <c r="H25" s="72">
        <f t="shared" si="0"/>
        <v>8424158688.1885996</v>
      </c>
      <c r="I25" s="116">
        <v>19</v>
      </c>
    </row>
    <row r="26" spans="1:9" ht="18">
      <c r="A26" s="115">
        <v>20</v>
      </c>
      <c r="B26" s="72" t="s">
        <v>44</v>
      </c>
      <c r="C26" s="115">
        <v>34</v>
      </c>
      <c r="D26" s="72">
        <v>4990257272.9778004</v>
      </c>
      <c r="E26" s="72">
        <v>0</v>
      </c>
      <c r="F26" s="72">
        <v>8264622.8223000001</v>
      </c>
      <c r="G26" s="72">
        <v>1292627787.6664</v>
      </c>
      <c r="H26" s="72">
        <f t="shared" si="0"/>
        <v>6291149683.4665003</v>
      </c>
      <c r="I26" s="116">
        <v>20</v>
      </c>
    </row>
    <row r="27" spans="1:9" ht="18">
      <c r="A27" s="115">
        <v>21</v>
      </c>
      <c r="B27" s="72" t="s">
        <v>45</v>
      </c>
      <c r="C27" s="115">
        <v>21</v>
      </c>
      <c r="D27" s="72">
        <v>3149387989.1531</v>
      </c>
      <c r="E27" s="72">
        <v>0</v>
      </c>
      <c r="F27" s="72">
        <v>5215864.1183000002</v>
      </c>
      <c r="G27" s="72">
        <v>768465359.39269996</v>
      </c>
      <c r="H27" s="72">
        <f t="shared" si="0"/>
        <v>3923069212.6640997</v>
      </c>
      <c r="I27" s="116">
        <v>21</v>
      </c>
    </row>
    <row r="28" spans="1:9" ht="18">
      <c r="A28" s="115">
        <v>22</v>
      </c>
      <c r="B28" s="72" t="s">
        <v>46</v>
      </c>
      <c r="C28" s="115">
        <v>21</v>
      </c>
      <c r="D28" s="72">
        <v>3255123174.7824998</v>
      </c>
      <c r="E28" s="72">
        <f>-367088189.79</f>
        <v>-367088189.79000002</v>
      </c>
      <c r="F28" s="72">
        <v>5390977.6207999997</v>
      </c>
      <c r="G28" s="72">
        <v>764032143.45060003</v>
      </c>
      <c r="H28" s="72">
        <f t="shared" si="0"/>
        <v>3657458106.0639</v>
      </c>
      <c r="I28" s="116">
        <v>22</v>
      </c>
    </row>
    <row r="29" spans="1:9" ht="18">
      <c r="A29" s="115">
        <v>23</v>
      </c>
      <c r="B29" s="72" t="s">
        <v>47</v>
      </c>
      <c r="C29" s="115">
        <v>16</v>
      </c>
      <c r="D29" s="72">
        <v>2303340603.7756</v>
      </c>
      <c r="E29" s="72">
        <v>0</v>
      </c>
      <c r="F29" s="72">
        <v>3814681.3443999998</v>
      </c>
      <c r="G29" s="72">
        <v>572868500.92110002</v>
      </c>
      <c r="H29" s="72">
        <f t="shared" si="0"/>
        <v>2880023786.0411</v>
      </c>
      <c r="I29" s="116">
        <v>23</v>
      </c>
    </row>
    <row r="30" spans="1:9" ht="18">
      <c r="A30" s="115">
        <v>24</v>
      </c>
      <c r="B30" s="72" t="s">
        <v>48</v>
      </c>
      <c r="C30" s="115">
        <v>20</v>
      </c>
      <c r="D30" s="72">
        <v>3923731938.4656</v>
      </c>
      <c r="E30" s="72">
        <v>0</v>
      </c>
      <c r="F30" s="72">
        <v>6498295.1287000002</v>
      </c>
      <c r="G30" s="72">
        <v>5639822738.3140001</v>
      </c>
      <c r="H30" s="72">
        <f t="shared" si="0"/>
        <v>9570052971.9083004</v>
      </c>
      <c r="I30" s="116">
        <v>24</v>
      </c>
    </row>
    <row r="31" spans="1:9" ht="18">
      <c r="A31" s="115">
        <v>25</v>
      </c>
      <c r="B31" s="72" t="s">
        <v>49</v>
      </c>
      <c r="C31" s="115">
        <v>13</v>
      </c>
      <c r="D31" s="72">
        <v>2054976809.3945</v>
      </c>
      <c r="E31" s="72">
        <f>-39238127.24</f>
        <v>-39238127.240000002</v>
      </c>
      <c r="F31" s="72">
        <v>3403353.236</v>
      </c>
      <c r="G31" s="72">
        <v>462979723.10460001</v>
      </c>
      <c r="H31" s="72">
        <f t="shared" si="0"/>
        <v>2482121758.4951</v>
      </c>
      <c r="I31" s="116">
        <v>25</v>
      </c>
    </row>
    <row r="32" spans="1:9" ht="18">
      <c r="A32" s="115">
        <v>26</v>
      </c>
      <c r="B32" s="72" t="s">
        <v>50</v>
      </c>
      <c r="C32" s="115">
        <v>25</v>
      </c>
      <c r="D32" s="72">
        <v>3803603559.1683998</v>
      </c>
      <c r="E32" s="72">
        <v>0</v>
      </c>
      <c r="F32" s="72">
        <v>6299344.3151000002</v>
      </c>
      <c r="G32" s="72">
        <v>913564288.05400002</v>
      </c>
      <c r="H32" s="72">
        <f t="shared" si="0"/>
        <v>4723467191.5375004</v>
      </c>
      <c r="I32" s="116">
        <v>26</v>
      </c>
    </row>
    <row r="33" spans="1:9" ht="18">
      <c r="A33" s="115">
        <v>27</v>
      </c>
      <c r="B33" s="72" t="s">
        <v>51</v>
      </c>
      <c r="C33" s="115">
        <v>20</v>
      </c>
      <c r="D33" s="72">
        <v>2713477026.6655002</v>
      </c>
      <c r="E33" s="72">
        <f>-115776950.4</f>
        <v>-115776950.40000001</v>
      </c>
      <c r="F33" s="72">
        <v>4493929.4583999999</v>
      </c>
      <c r="G33" s="72">
        <v>812216125.06369996</v>
      </c>
      <c r="H33" s="72">
        <f t="shared" si="0"/>
        <v>3414410130.7875996</v>
      </c>
      <c r="I33" s="116">
        <v>27</v>
      </c>
    </row>
    <row r="34" spans="1:9" ht="18">
      <c r="A34" s="115">
        <v>28</v>
      </c>
      <c r="B34" s="72" t="s">
        <v>52</v>
      </c>
      <c r="C34" s="115">
        <v>18</v>
      </c>
      <c r="D34" s="72">
        <v>2591542199.9296999</v>
      </c>
      <c r="E34" s="72">
        <f>-47177126.82</f>
        <v>-47177126.82</v>
      </c>
      <c r="F34" s="72">
        <v>4291986.8936000001</v>
      </c>
      <c r="G34" s="72">
        <v>702999324.53690004</v>
      </c>
      <c r="H34" s="72">
        <f t="shared" si="0"/>
        <v>3251656384.5401998</v>
      </c>
      <c r="I34" s="116">
        <v>28</v>
      </c>
    </row>
    <row r="35" spans="1:9" ht="18">
      <c r="A35" s="115">
        <v>29</v>
      </c>
      <c r="B35" s="72" t="s">
        <v>53</v>
      </c>
      <c r="C35" s="115">
        <v>30</v>
      </c>
      <c r="D35" s="72">
        <v>3510309432.3298998</v>
      </c>
      <c r="E35" s="72">
        <f>-82028645.4</f>
        <v>-82028645.400000006</v>
      </c>
      <c r="F35" s="72">
        <v>5813604.7626</v>
      </c>
      <c r="G35" s="72">
        <v>979703163.91079998</v>
      </c>
      <c r="H35" s="72">
        <f t="shared" si="0"/>
        <v>4413797555.6033001</v>
      </c>
      <c r="I35" s="116">
        <v>29</v>
      </c>
    </row>
    <row r="36" spans="1:9" ht="18">
      <c r="A36" s="115">
        <v>30</v>
      </c>
      <c r="B36" s="72" t="s">
        <v>54</v>
      </c>
      <c r="C36" s="115">
        <v>33</v>
      </c>
      <c r="D36" s="72">
        <v>4427981459.3324003</v>
      </c>
      <c r="E36" s="72">
        <f>-83688581.46</f>
        <v>-83688581.459999993</v>
      </c>
      <c r="F36" s="72">
        <v>7333408.8054</v>
      </c>
      <c r="G36" s="72">
        <v>1414721649.4535</v>
      </c>
      <c r="H36" s="72">
        <f t="shared" si="0"/>
        <v>5766347936.1313</v>
      </c>
      <c r="I36" s="116">
        <v>30</v>
      </c>
    </row>
    <row r="37" spans="1:9" ht="18">
      <c r="A37" s="115">
        <v>31</v>
      </c>
      <c r="B37" s="72" t="s">
        <v>55</v>
      </c>
      <c r="C37" s="115">
        <v>17</v>
      </c>
      <c r="D37" s="72">
        <v>2775751087.7066002</v>
      </c>
      <c r="E37" s="72">
        <v>0</v>
      </c>
      <c r="F37" s="72">
        <v>4597064.7472000001</v>
      </c>
      <c r="G37" s="72">
        <v>662869522.75639999</v>
      </c>
      <c r="H37" s="72">
        <f t="shared" si="0"/>
        <v>3443217675.2102003</v>
      </c>
      <c r="I37" s="116">
        <v>31</v>
      </c>
    </row>
    <row r="38" spans="1:9" ht="18">
      <c r="A38" s="115">
        <v>32</v>
      </c>
      <c r="B38" s="72" t="s">
        <v>56</v>
      </c>
      <c r="C38" s="115">
        <v>23</v>
      </c>
      <c r="D38" s="72">
        <v>3440697352.2467999</v>
      </c>
      <c r="E38" s="72">
        <v>0</v>
      </c>
      <c r="F38" s="72">
        <v>5698316.6013000002</v>
      </c>
      <c r="G38" s="72">
        <v>1105955804.2128</v>
      </c>
      <c r="H38" s="72">
        <f t="shared" si="0"/>
        <v>4552351473.0608997</v>
      </c>
      <c r="I38" s="116">
        <v>32</v>
      </c>
    </row>
    <row r="39" spans="1:9" ht="18">
      <c r="A39" s="115">
        <v>33</v>
      </c>
      <c r="B39" s="72" t="s">
        <v>57</v>
      </c>
      <c r="C39" s="115">
        <v>23</v>
      </c>
      <c r="D39" s="72">
        <v>3465314770.8604999</v>
      </c>
      <c r="E39" s="72">
        <f>-35989038.17</f>
        <v>-35989038.170000002</v>
      </c>
      <c r="F39" s="72">
        <v>5739086.7797999997</v>
      </c>
      <c r="G39" s="72">
        <v>835155704.14909995</v>
      </c>
      <c r="H39" s="72">
        <f t="shared" si="0"/>
        <v>4270220523.6193995</v>
      </c>
      <c r="I39" s="116">
        <v>33</v>
      </c>
    </row>
    <row r="40" spans="1:9" ht="18">
      <c r="A40" s="115">
        <v>34</v>
      </c>
      <c r="B40" s="72" t="s">
        <v>58</v>
      </c>
      <c r="C40" s="115">
        <v>16</v>
      </c>
      <c r="D40" s="72">
        <v>2597265014.1831999</v>
      </c>
      <c r="E40" s="72">
        <v>0</v>
      </c>
      <c r="F40" s="72">
        <v>4301464.7418999998</v>
      </c>
      <c r="G40" s="72">
        <v>560449606.93190002</v>
      </c>
      <c r="H40" s="72">
        <f t="shared" si="0"/>
        <v>3162016085.8569999</v>
      </c>
      <c r="I40" s="116">
        <v>34</v>
      </c>
    </row>
    <row r="41" spans="1:9" ht="18">
      <c r="A41" s="115">
        <v>35</v>
      </c>
      <c r="B41" s="72" t="s">
        <v>59</v>
      </c>
      <c r="C41" s="115">
        <v>17</v>
      </c>
      <c r="D41" s="72">
        <v>2611322354.2505002</v>
      </c>
      <c r="E41" s="72">
        <v>0</v>
      </c>
      <c r="F41" s="72">
        <v>4324745.8289000001</v>
      </c>
      <c r="G41" s="72">
        <v>608159939.7665</v>
      </c>
      <c r="H41" s="72">
        <f t="shared" si="0"/>
        <v>3223807039.8459001</v>
      </c>
      <c r="I41" s="116">
        <v>35</v>
      </c>
    </row>
    <row r="42" spans="1:9" ht="18">
      <c r="A42" s="115">
        <v>36</v>
      </c>
      <c r="B42" s="72" t="s">
        <v>60</v>
      </c>
      <c r="C42" s="115">
        <v>14</v>
      </c>
      <c r="D42" s="72">
        <v>2359504309.099</v>
      </c>
      <c r="E42" s="72">
        <v>0</v>
      </c>
      <c r="F42" s="72">
        <v>3907696.9577000001</v>
      </c>
      <c r="G42" s="72">
        <v>586186499.39769995</v>
      </c>
      <c r="H42" s="72">
        <f t="shared" si="0"/>
        <v>2949598505.4543996</v>
      </c>
      <c r="I42" s="116">
        <v>36</v>
      </c>
    </row>
    <row r="43" spans="1:9" ht="18">
      <c r="A43" s="115">
        <v>37</v>
      </c>
      <c r="B43" s="72" t="s">
        <v>921</v>
      </c>
      <c r="C43" s="115">
        <v>6</v>
      </c>
      <c r="D43" s="72">
        <v>1042120574.1952</v>
      </c>
      <c r="E43" s="72">
        <v>0</v>
      </c>
      <c r="F43" s="72">
        <v>1725909.7098000001</v>
      </c>
      <c r="G43" s="72">
        <v>1979916103.2925</v>
      </c>
      <c r="H43" s="72">
        <f t="shared" si="0"/>
        <v>3023762587.1975002</v>
      </c>
      <c r="I43" s="116">
        <v>37</v>
      </c>
    </row>
    <row r="44" spans="1:9" ht="18">
      <c r="A44" s="115"/>
      <c r="B44" s="117" t="s">
        <v>922</v>
      </c>
      <c r="C44" s="72"/>
      <c r="D44" s="103">
        <f>SUM(D7:D43)</f>
        <v>114693911246.43332</v>
      </c>
      <c r="E44" s="103">
        <f>SUM(E7:E43)</f>
        <v>-1053130230.9678</v>
      </c>
      <c r="F44" s="103">
        <f>SUM(F7:F43)</f>
        <v>189950510.4945001</v>
      </c>
      <c r="G44" s="103">
        <f>SUM(G7:G43)</f>
        <v>36499991402.691605</v>
      </c>
      <c r="H44" s="103">
        <f>SUM(H7:H43)</f>
        <v>150330722928.65161</v>
      </c>
      <c r="I44" s="116"/>
    </row>
    <row r="45" spans="1:9" ht="18">
      <c r="A45" s="157"/>
      <c r="B45" s="157"/>
      <c r="C45" s="157"/>
      <c r="D45" s="157"/>
      <c r="E45" s="157"/>
      <c r="F45" s="157"/>
      <c r="G45" s="157"/>
      <c r="H45" s="157"/>
      <c r="I45" s="157"/>
    </row>
    <row r="47" spans="1:9">
      <c r="G47" s="31"/>
    </row>
    <row r="48" spans="1:9">
      <c r="G48" s="31"/>
      <c r="H48" s="31"/>
    </row>
    <row r="49" spans="7:8">
      <c r="H49" s="31"/>
    </row>
    <row r="50" spans="7:8">
      <c r="G50" s="31"/>
    </row>
    <row r="54" spans="7:8">
      <c r="H54" s="31"/>
    </row>
  </sheetData>
  <mergeCells count="4">
    <mergeCell ref="A1:I1"/>
    <mergeCell ref="A2:I2"/>
    <mergeCell ref="A3:I3"/>
    <mergeCell ref="A45:I45"/>
  </mergeCells>
  <pageMargins left="0.70866141732283472" right="0.70866141732283472" top="0.35433070866141736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2019-08-19T13:04:09Z</cp:lastPrinted>
  <dcterms:created xsi:type="dcterms:W3CDTF">2003-11-12T08:54:16Z</dcterms:created>
  <dcterms:modified xsi:type="dcterms:W3CDTF">2019-08-22T14:48:12Z</dcterms:modified>
</cp:coreProperties>
</file>